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ustomProperty9.bin" ContentType="application/vnd.openxmlformats-officedocument.spreadsheetml.customProperty"/>
  <Override PartName="/xl/customProperty10.bin" ContentType="application/vnd.openxmlformats-officedocument.spreadsheetml.customProperty"/>
  <Override PartName="/xl/customProperty11.bin" ContentType="application/vnd.openxmlformats-officedocument.spreadsheetml.customProperty"/>
  <Override PartName="/xl/customProperty12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npenea\AppData\Local\Microsoft\Windows\INetCache\Content.Outlook\2HUSQNBH\"/>
    </mc:Choice>
  </mc:AlternateContent>
  <bookViews>
    <workbookView xWindow="-120" yWindow="-120" windowWidth="29040" windowHeight="15840" tabRatio="832"/>
  </bookViews>
  <sheets>
    <sheet name="Index" sheetId="5" r:id="rId1"/>
    <sheet name="Sit pozitiei financiare" sheetId="1" r:id="rId2"/>
    <sheet name="Sit profitului sau pierderii" sheetId="2" r:id="rId3"/>
    <sheet name="Alte elemente ale rezultatului " sheetId="6" r:id="rId4"/>
    <sheet name="Sit fluxurilor de trezorerie" sheetId="4" r:id="rId5"/>
    <sheet name="Sit modificarilor capitalurilor" sheetId="3" r:id="rId6"/>
  </sheets>
  <calcPr calcId="152511" concurrentManualCount="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47" i="3" l="1"/>
  <c r="D25" i="3" l="1"/>
  <c r="G25" i="3"/>
  <c r="I20" i="3"/>
  <c r="B25" i="3"/>
  <c r="J25" i="3"/>
  <c r="C25" i="3"/>
  <c r="G26" i="3" l="1"/>
  <c r="C26" i="3"/>
  <c r="B26" i="3"/>
  <c r="E25" i="3" l="1"/>
  <c r="I21" i="3"/>
  <c r="I28" i="3"/>
  <c r="F25" i="3"/>
  <c r="I22" i="3"/>
  <c r="I27" i="3"/>
  <c r="K27" i="3" l="1"/>
  <c r="E26" i="3"/>
  <c r="F26" i="3"/>
  <c r="K28" i="3"/>
  <c r="K22" i="3"/>
  <c r="I29" i="3"/>
  <c r="K21" i="3"/>
  <c r="K29" i="3" l="1"/>
  <c r="I24" i="3" l="1"/>
  <c r="I23" i="3"/>
  <c r="H25" i="3"/>
  <c r="I25" i="3" l="1"/>
  <c r="K23" i="3"/>
  <c r="K24" i="3"/>
  <c r="H26" i="3"/>
  <c r="K25" i="3" l="1"/>
  <c r="I26" i="3"/>
  <c r="I7" i="3" l="1"/>
  <c r="I10" i="3" l="1"/>
  <c r="I15" i="3"/>
  <c r="I11" i="3"/>
  <c r="C12" i="3"/>
  <c r="I8" i="3"/>
  <c r="I14" i="3"/>
  <c r="K7" i="3"/>
  <c r="I9" i="3"/>
  <c r="F12" i="3"/>
  <c r="C13" i="3"/>
  <c r="E12" i="3"/>
  <c r="G12" i="3"/>
  <c r="D12" i="3"/>
  <c r="H12" i="3"/>
  <c r="J12" i="3"/>
  <c r="B12" i="3"/>
  <c r="E13" i="3" l="1"/>
  <c r="K15" i="3"/>
  <c r="H13" i="3"/>
  <c r="D13" i="3"/>
  <c r="F13" i="3"/>
  <c r="K8" i="3"/>
  <c r="K11" i="3"/>
  <c r="K10" i="3"/>
  <c r="J13" i="3"/>
  <c r="K14" i="3"/>
  <c r="C16" i="3"/>
  <c r="I12" i="3"/>
  <c r="G13" i="3"/>
  <c r="K9" i="3"/>
  <c r="B13" i="3"/>
  <c r="B16" i="3" l="1"/>
  <c r="G16" i="3"/>
  <c r="C19" i="3"/>
  <c r="J16" i="3"/>
  <c r="F16" i="3"/>
  <c r="H16" i="3"/>
  <c r="K12" i="3"/>
  <c r="I13" i="3"/>
  <c r="D16" i="3"/>
  <c r="E16" i="3"/>
  <c r="E19" i="3" l="1"/>
  <c r="J19" i="3"/>
  <c r="I16" i="3"/>
  <c r="G19" i="3"/>
  <c r="H19" i="3"/>
  <c r="D19" i="3"/>
  <c r="K13" i="3"/>
  <c r="F19" i="3"/>
  <c r="C30" i="3"/>
  <c r="B19" i="3"/>
  <c r="B30" i="3" l="1"/>
  <c r="I19" i="3"/>
  <c r="F30" i="3"/>
  <c r="G30" i="3"/>
  <c r="B27" i="6"/>
  <c r="K16" i="3"/>
  <c r="H30" i="3"/>
  <c r="E30" i="3"/>
  <c r="K19" i="3" l="1"/>
  <c r="I30" i="3"/>
  <c r="F52" i="3" l="1"/>
  <c r="I47" i="3"/>
  <c r="H39" i="3"/>
  <c r="D52" i="3"/>
  <c r="I55" i="3"/>
  <c r="I49" i="3"/>
  <c r="I34" i="3"/>
  <c r="I48" i="3"/>
  <c r="I42" i="3"/>
  <c r="I51" i="3"/>
  <c r="I41" i="3"/>
  <c r="G52" i="3"/>
  <c r="E39" i="3"/>
  <c r="I37" i="3"/>
  <c r="I36" i="3"/>
  <c r="I38" i="3"/>
  <c r="I56" i="3"/>
  <c r="I54" i="3"/>
  <c r="I35" i="3"/>
  <c r="I50" i="3"/>
  <c r="J52" i="3"/>
  <c r="E52" i="3"/>
  <c r="D39" i="3"/>
  <c r="H52" i="3"/>
  <c r="G39" i="3"/>
  <c r="C39" i="3"/>
  <c r="B52" i="3"/>
  <c r="J39" i="3"/>
  <c r="B39" i="3"/>
  <c r="F39" i="3"/>
  <c r="H40" i="3"/>
  <c r="C52" i="3"/>
  <c r="K54" i="3" l="1"/>
  <c r="K51" i="3"/>
  <c r="I52" i="3"/>
  <c r="K50" i="3"/>
  <c r="K37" i="3"/>
  <c r="K49" i="3"/>
  <c r="G40" i="3"/>
  <c r="G53" i="3"/>
  <c r="C40" i="3"/>
  <c r="K38" i="3"/>
  <c r="J40" i="3"/>
  <c r="E53" i="3"/>
  <c r="B53" i="3"/>
  <c r="K56" i="3"/>
  <c r="K41" i="3"/>
  <c r="K42" i="3"/>
  <c r="K34" i="3"/>
  <c r="K55" i="3"/>
  <c r="D40" i="3"/>
  <c r="K48" i="3"/>
  <c r="H53" i="3"/>
  <c r="K35" i="3"/>
  <c r="K36" i="3"/>
  <c r="C53" i="3"/>
  <c r="B40" i="3"/>
  <c r="I39" i="3"/>
  <c r="H43" i="3"/>
  <c r="E40" i="3"/>
  <c r="F53" i="3"/>
  <c r="F40" i="3"/>
  <c r="I40" i="3" l="1"/>
  <c r="K39" i="3"/>
  <c r="I53" i="3"/>
  <c r="F43" i="3"/>
  <c r="E43" i="3"/>
  <c r="D43" i="3"/>
  <c r="J43" i="3"/>
  <c r="C43" i="3"/>
  <c r="G43" i="3"/>
  <c r="B43" i="3"/>
  <c r="H46" i="3"/>
  <c r="K52" i="3"/>
  <c r="G46" i="3" l="1"/>
  <c r="J46" i="3"/>
  <c r="H57" i="3"/>
  <c r="E46" i="3"/>
  <c r="K40" i="3"/>
  <c r="C46" i="3"/>
  <c r="I43" i="3"/>
  <c r="B46" i="3"/>
  <c r="D46" i="3"/>
  <c r="F46" i="3"/>
  <c r="C57" i="3" l="1"/>
  <c r="E57" i="3"/>
  <c r="F57" i="3"/>
  <c r="D27" i="6"/>
  <c r="B57" i="3"/>
  <c r="I46" i="3"/>
  <c r="K43" i="3"/>
  <c r="G57" i="3"/>
  <c r="K46" i="3" l="1"/>
  <c r="I57" i="3"/>
  <c r="C12" i="2" l="1"/>
  <c r="C18" i="2" l="1"/>
  <c r="E12" i="2"/>
  <c r="E18" i="2" l="1"/>
  <c r="C25" i="2"/>
  <c r="C29" i="2" l="1"/>
  <c r="E25" i="2"/>
  <c r="E29" i="2" l="1"/>
  <c r="C27" i="6" l="1"/>
  <c r="E27" i="6"/>
  <c r="C32" i="6" l="1"/>
  <c r="E32" i="6" l="1"/>
  <c r="C27" i="4" l="1"/>
  <c r="E27" i="4" l="1"/>
  <c r="C34" i="4" l="1"/>
  <c r="C39" i="4" l="1"/>
  <c r="E34" i="4"/>
  <c r="E39" i="4" l="1"/>
  <c r="C46" i="1" l="1"/>
  <c r="C55" i="1" l="1"/>
  <c r="C22" i="1"/>
  <c r="E46" i="1"/>
  <c r="C16" i="1" l="1"/>
  <c r="C37" i="1"/>
  <c r="C35" i="1"/>
  <c r="E16" i="1" l="1"/>
  <c r="E55" i="1"/>
  <c r="E35" i="1"/>
  <c r="E22" i="1"/>
  <c r="C24" i="1"/>
  <c r="E37" i="1" l="1"/>
  <c r="E24" i="1"/>
  <c r="B12" i="2" l="1"/>
  <c r="D12" i="2" l="1"/>
  <c r="B22" i="1" l="1"/>
  <c r="B46" i="1"/>
  <c r="D46" i="1"/>
  <c r="B16" i="1"/>
  <c r="B18" i="2" l="1"/>
  <c r="B24" i="1"/>
  <c r="D22" i="1"/>
  <c r="D16" i="1"/>
  <c r="D24" i="1" l="1"/>
  <c r="B25" i="2"/>
  <c r="B29" i="2" l="1"/>
  <c r="D18" i="2"/>
  <c r="D35" i="1"/>
  <c r="D25" i="2" l="1"/>
  <c r="D29" i="2" l="1"/>
  <c r="B35" i="1" l="1"/>
  <c r="B37" i="1" l="1"/>
  <c r="J26" i="3" l="1"/>
  <c r="K20" i="3"/>
  <c r="B32" i="6"/>
  <c r="D37" i="1"/>
  <c r="D26" i="3"/>
  <c r="B55" i="1"/>
  <c r="J53" i="3" l="1"/>
  <c r="K47" i="3"/>
  <c r="D32" i="6"/>
  <c r="K26" i="3"/>
  <c r="J30" i="3"/>
  <c r="D30" i="3"/>
  <c r="D53" i="3"/>
  <c r="D55" i="1"/>
  <c r="K30" i="3" l="1"/>
  <c r="K53" i="3"/>
  <c r="J57" i="3"/>
  <c r="D57" i="3"/>
  <c r="K57" i="3" l="1"/>
  <c r="B34" i="4" l="1"/>
  <c r="D34" i="4" l="1"/>
  <c r="B27" i="4" l="1"/>
  <c r="D27" i="4" l="1"/>
  <c r="B39" i="4"/>
  <c r="D39" i="4" l="1"/>
</calcChain>
</file>

<file path=xl/sharedStrings.xml><?xml version="1.0" encoding="utf-8"?>
<sst xmlns="http://schemas.openxmlformats.org/spreadsheetml/2006/main" count="265" uniqueCount="157">
  <si>
    <t>Rompetrol Rafinare SA</t>
  </si>
  <si>
    <t>31 decembrie 2019</t>
  </si>
  <si>
    <t>Imobilizari necorporale</t>
  </si>
  <si>
    <t>Fond comercial</t>
  </si>
  <si>
    <t>Imobilizari corporale</t>
  </si>
  <si>
    <t>Imobilizari financiare</t>
  </si>
  <si>
    <t>Total active imobilizate</t>
  </si>
  <si>
    <t>Stocuri, net</t>
  </si>
  <si>
    <t>Instrumente financiare derivate</t>
  </si>
  <si>
    <t>Casa si conturi la banci</t>
  </si>
  <si>
    <t>Total active circulante</t>
  </si>
  <si>
    <t>TOTAL ACTIVE</t>
  </si>
  <si>
    <t>Prime de capital</t>
  </si>
  <si>
    <t>Alte rezerve</t>
  </si>
  <si>
    <t>Total capitaluri proprii</t>
  </si>
  <si>
    <t>Imprumut Hibrid - partea pe termen lung</t>
  </si>
  <si>
    <t>Provizioane</t>
  </si>
  <si>
    <t>Total datorii pe termen lung</t>
  </si>
  <si>
    <t>Datorii comerciale si alte datorii</t>
  </si>
  <si>
    <t>Datorii contractuale</t>
  </si>
  <si>
    <t>Total datorii curente</t>
  </si>
  <si>
    <t>TOTAL DATORII SI CAPITALURI PROPRII</t>
  </si>
  <si>
    <t>Alte cheltuieli operationale</t>
  </si>
  <si>
    <t>Alte venituri operationale</t>
  </si>
  <si>
    <t>Cheltuieli financiare</t>
  </si>
  <si>
    <t>Venituri financiare</t>
  </si>
  <si>
    <t>Rezerve din reevaluare</t>
  </si>
  <si>
    <t>Ajustari pentru:</t>
  </si>
  <si>
    <t>Venituri din dobanzi</t>
  </si>
  <si>
    <t>Modificari nete in capitalul circulant:</t>
  </si>
  <si>
    <t>Creante si cheltuieli in avans</t>
  </si>
  <si>
    <t>Stocuri</t>
  </si>
  <si>
    <t>Flux de numerar utilizat in activitatea de investitii</t>
  </si>
  <si>
    <t>Achizitii de imobilizari corporale</t>
  </si>
  <si>
    <t>Achizitii de imobilizari necorporale</t>
  </si>
  <si>
    <t>Flux de numerar utilizat in activitatea de finantare</t>
  </si>
  <si>
    <t>Dobanzi si comisioane bancare platite, net</t>
  </si>
  <si>
    <t>EXTRAS DIN</t>
  </si>
  <si>
    <t>(auditat)</t>
  </si>
  <si>
    <t>Alte elemente ale rezultatului global care pot fi reclasificate ulterior in contul de profit si pierdere (net de impozite):</t>
  </si>
  <si>
    <t>Total alte elemente ale rezultatului global care pot fi reclasificate ulterior in contul de profit si pierdere (net de impozite):</t>
  </si>
  <si>
    <t>31 decembrie 2020</t>
  </si>
  <si>
    <t>Total alte elemente ale rezultatului global care nu vor fi reclasificate ulterior in contul de profit si pierdere (net de impozite):</t>
  </si>
  <si>
    <t>Provizion pentru mediu si alte obligatii</t>
  </si>
  <si>
    <t>Cash pooling</t>
  </si>
  <si>
    <t>Imprumuturi pe termen lung primite de la banci</t>
  </si>
  <si>
    <t>Rambursari de leasing</t>
  </si>
  <si>
    <t>Situatiile financiare  consolidate neauditate</t>
  </si>
  <si>
    <t>In cazul in care exista neconcordante sau omisiuni fata de valorile prezentate in situatiile financiare consolidate, vor prevala valorile prezentate in situatiile financiare consolidate.</t>
  </si>
  <si>
    <t>SITUATIA CONSOLIDATA A POZITIEI FINANCIARE</t>
  </si>
  <si>
    <t>SITUATIACONSOLIDATA A CONTULUI DE PROFIT SI PIERDERE</t>
  </si>
  <si>
    <t>SITUATIA CONSOLIDATA  A ALTOR ELEMENTE ALE REZULTATULUI GLOBAL</t>
  </si>
  <si>
    <t>SITUATIA CONSOLIDATA A FLUXURILOR DE TREZORERIE</t>
  </si>
  <si>
    <t>SITUATIA CONSOLIDATA A MODIFICARILOR CAPITALURILOR PROPRII</t>
  </si>
  <si>
    <t>(neauditat)</t>
  </si>
  <si>
    <t>Creante imobilizate</t>
  </si>
  <si>
    <t>USD</t>
  </si>
  <si>
    <t>RON</t>
  </si>
  <si>
    <t>(Informatii suplimentare – a se vede nota 2 e))</t>
  </si>
  <si>
    <t>Alte rezerve - imprumut hibrid</t>
  </si>
  <si>
    <t>Efectul transferurilor cu actionarii</t>
  </si>
  <si>
    <t>Capitaluri proprii atribuibile actionarilor Societatii-mama</t>
  </si>
  <si>
    <t>Interese care nu controleaza</t>
  </si>
  <si>
    <t>Alte datorii pe termen lung</t>
  </si>
  <si>
    <t>Impozit pe profit de plata</t>
  </si>
  <si>
    <t>din care:</t>
  </si>
  <si>
    <t>Interese majoritare</t>
  </si>
  <si>
    <t>Depreciere si amortizare imobilizarilor corporale si imobilizarilor necorporale</t>
  </si>
  <si>
    <t>Depreciere si amortizare pentru drepturile de utilizare a activelor</t>
  </si>
  <si>
    <t>Cheltuieli/(reluari) din ajustari pentru deprecierea creantelor si stocurilor</t>
  </si>
  <si>
    <t xml:space="preserve">Ajustari pentru deprecierea imobilizarilor corporale </t>
  </si>
  <si>
    <t>Pierderi din reevaluari de imobilizari corporale</t>
  </si>
  <si>
    <t>Provizion pentru restructurare si beneficiu la pensionare</t>
  </si>
  <si>
    <t>Dobanzi de intarziere</t>
  </si>
  <si>
    <t>Alte venituri financiare</t>
  </si>
  <si>
    <t>Rata de actualizare pentru leasing</t>
  </si>
  <si>
    <t>Cheltuieli cu dobanzi si comisioane bancare</t>
  </si>
  <si>
    <t>Profit/ (Pierdere) neta din active vandute sau casate</t>
  </si>
  <si>
    <t>Diferente de curs nerealizate (Castig)/Pierdere</t>
  </si>
  <si>
    <t>Numerar din activitatea de exploatare inainte de modificari ale capitalului circulant</t>
  </si>
  <si>
    <t xml:space="preserve">Datorii comerciale si alte datorii si datorii contractuale
</t>
  </si>
  <si>
    <t>Modificari nete in capitalul circulant</t>
  </si>
  <si>
    <t>Impozitul pe profit platit</t>
  </si>
  <si>
    <t>Numerar net (platit)/incasat aferent instrumentelor derivate</t>
  </si>
  <si>
    <t>Incasari din vanzarea de imobilizari corporale</t>
  </si>
  <si>
    <t>Imprumuturi pe termen lung rambursate la banci</t>
  </si>
  <si>
    <t>Imprumuturi pe termen scurt primite de la/ (rambursate la) parti afiliate, net</t>
  </si>
  <si>
    <t>Imprumuturi pe termen scurt primite de la / (rambursate la) banci, net</t>
  </si>
  <si>
    <t>Capital subscris</t>
  </si>
  <si>
    <t>Rezultatul reportat</t>
  </si>
  <si>
    <t xml:space="preserve"> Impozit pe profit amanat  aferent  reevaluarii, recunoscut in capitaluri proprii</t>
  </si>
  <si>
    <t>Capitaluri proprii atribuibile actionarilor societatii-mama</t>
  </si>
  <si>
    <t>Total capitaluri</t>
  </si>
  <si>
    <t>Pierderea pentru 2020</t>
  </si>
  <si>
    <t>Rezerve hedging</t>
  </si>
  <si>
    <t>Total alte elemente ale rezultatului global</t>
  </si>
  <si>
    <t>Total rezultat global</t>
  </si>
  <si>
    <t>Transferul in rezultatul reportat a rezervei de reevaluare realizata</t>
  </si>
  <si>
    <t>Impozitul amanat, aferent rezervei de reevaluare realizata, transferat in rezultatul reportat</t>
  </si>
  <si>
    <t>Pierderea pentru 2021</t>
  </si>
  <si>
    <t>Sume exprimate in USD</t>
  </si>
  <si>
    <t xml:space="preserve"> Alte elemente ale rezultatului global </t>
  </si>
  <si>
    <t xml:space="preserve"> Castiguri/(pierderi) instrumente derivate </t>
  </si>
  <si>
    <t>Alte elemente ale rezultatului global care nu pot fi reclasificate ulterior in contul de profit si pierdere (net de impozite):</t>
  </si>
  <si>
    <t xml:space="preserve">Castiguri/(pierderi) actuariale aferente beneficiilor de pensionare </t>
  </si>
  <si>
    <t>Reevaluarea constructiilor din imobilizari  corporale</t>
  </si>
  <si>
    <t xml:space="preserve"> Impozit pe profit amanat aferent reevaluarii, recunoscut in capitaluri proprii</t>
  </si>
  <si>
    <t>Total alte elemente ale rezultatului global, net de impozite</t>
  </si>
  <si>
    <t>Cifra de afaceri din contractele cu clientii</t>
  </si>
  <si>
    <t>Costul vanzarii</t>
  </si>
  <si>
    <t>Cheltuieli de desfacere si general-administrative, inclusiv cheltuielile de logistica</t>
  </si>
  <si>
    <t>Impozitul pe profit</t>
  </si>
  <si>
    <t>Profitul / (Pierderea) net(a)</t>
  </si>
  <si>
    <t>Rezultatul pe actiune (US centi (bani)/actiune)</t>
  </si>
  <si>
    <t>Creante comerciale si alte creante</t>
  </si>
  <si>
    <t>Capital social</t>
  </si>
  <si>
    <t>Rezerve din reevaluare, net</t>
  </si>
  <si>
    <t>Rezultatul exercitiului curent</t>
  </si>
  <si>
    <t>Creante privind impozitul pe profit amanat</t>
  </si>
  <si>
    <t>Dreptul de utilizare a activelor</t>
  </si>
  <si>
    <t>Imprumuturi de la banci pe termen lung</t>
  </si>
  <si>
    <t>Obligatii pentru contracte de leasing</t>
  </si>
  <si>
    <t>Impozit pe profit amanat</t>
  </si>
  <si>
    <t>Imprumuturi de la actionari si alte parti afiliate pe termen scurt</t>
  </si>
  <si>
    <t>Imprumuturi de la banci pe termen scurt</t>
  </si>
  <si>
    <t>Profit brut</t>
  </si>
  <si>
    <t>Profitul/(Pierderea) operationala afectata de amortizare</t>
  </si>
  <si>
    <t>Pierderi din diferentele de curs valutar, net</t>
  </si>
  <si>
    <t>Profitul / (Pierdere) brut(a)</t>
  </si>
  <si>
    <t xml:space="preserve">De baza </t>
  </si>
  <si>
    <t>Sume exprimate in USD reprezinta moneda functionala si de prezentare. Sumele in RON sunt informatii financiare suplimentare (a se vedea Nota 2e))</t>
  </si>
  <si>
    <t>Total rezultat global in perioada</t>
  </si>
  <si>
    <t>Total rezultat global in perioada, net de impozite</t>
  </si>
  <si>
    <r>
      <rPr>
        <b/>
        <u/>
        <sz val="8"/>
        <color theme="1"/>
        <rFont val="Arial"/>
        <family val="2"/>
      </rPr>
      <t>Sume exprimate in RON</t>
    </r>
    <r>
      <rPr>
        <sz val="8"/>
        <color theme="1"/>
        <rFont val="Arial"/>
        <family val="2"/>
      </rPr>
      <t xml:space="preserve"> (Informatii suplimentare – a se vedea nota 2 e))</t>
    </r>
  </si>
  <si>
    <t>la data si pentru exercitiul financiar incheiat la 31 decembrie 2021</t>
  </si>
  <si>
    <t>*Valorile prezentate sunt extrase din Situatiile financiare consolidate la data si pentru exercitiul financiar incheiat la 31 decembrie 2021 ("situatii financiare consolidate").</t>
  </si>
  <si>
    <t>SITUATIA CONSOLIDATA A POZITIEI FINANCIARE la 31 decembrie 2021 (neauditat)</t>
  </si>
  <si>
    <t>31 decembrie 2021</t>
  </si>
  <si>
    <t>ianuarie-decembrie 2021</t>
  </si>
  <si>
    <t>ianuarie-decembrie 2020</t>
  </si>
  <si>
    <t>SITUATIA CONSOLIDATA A CONTULUI DE PROFIT SI PIERDERE  pentru perioada incheiata la 31 decembrie 2021 (neauditat)</t>
  </si>
  <si>
    <t>SITUATIA CONSOLIDATA  A ALTOR ELEMENTE ALE REZULTATULUI GLOBAL pentru perioada incheiata la 31 decembrie 2021 (neauditat)</t>
  </si>
  <si>
    <t>SITUATIA CONSOLIDATA A FLUXURILOR DE TREZORERIE pentru perioada incheiata la 31 decembrie 2021 (neauditat)</t>
  </si>
  <si>
    <t>SITUATIA CONSOLIDATA A MODIFICARILOR CAPITALURILOR PROPRII la 31 decembrie 2021 (neauditat) si la 31 decembrie 2020 (auditat)</t>
  </si>
  <si>
    <t>(Pierdere)/Profit in an</t>
  </si>
  <si>
    <t>(Pierdere)/Profit inainte de impozitul pe venit</t>
  </si>
  <si>
    <t>Intrari nete de numerar din activitati de exploatare</t>
  </si>
  <si>
    <t>(Iesiri) nete de numerar din activitatea de investitii</t>
  </si>
  <si>
    <t>Intrari (iesiri) nete de numerar din activitati de finantare</t>
  </si>
  <si>
    <t>Crestere / (Descrestere) neta a numerarului si a echivalentelor de numerar</t>
  </si>
  <si>
    <t>Numerar la inceputul anului</t>
  </si>
  <si>
    <t>Numerar la sfarsitul anului</t>
  </si>
  <si>
    <t>Beneficii pentru schemele de pensionare</t>
  </si>
  <si>
    <t>Surplus din reevaluare</t>
  </si>
  <si>
    <t>Impozitul amanat aferent surplusului din reevaluare</t>
  </si>
  <si>
    <t>Diminuare capital social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</si>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</sst>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43" formatCode="_(* #,##0.00_);_(* \(#,##0.00\);_(* &quot;-&quot;??_);_(@_)"/>
    <numFmt numFmtId="164" formatCode="_-* #,##0.00\ _l_e_i_-;\-* #,##0.00\ _l_e_i_-;_-* &quot;-&quot;??\ _l_e_i_-;_-@_-"/>
    <numFmt numFmtId="165" formatCode="_(* #,##0_);_(* \(#,##0\);_(* &quot;-&quot;??_);_(@_)"/>
    <numFmt numFmtId="166" formatCode="_-* #,##0.000\ _l_e_i_-;\-* #,##0.000\ _l_e_i_-;_-* &quot;-&quot;??\ _l_e_i_-;_-@_-"/>
    <numFmt numFmtId="167" formatCode="#,##0_ ;\-#,##0\ "/>
    <numFmt numFmtId="168" formatCode="_-* #,##0.00\ &quot;lei&quot;_-;\-* #,##0.00\ &quot;lei&quot;_-;_-* &quot;-&quot;??\ &quot;lei&quot;_-;_-@_-"/>
    <numFmt numFmtId="169" formatCode="_(* #,##0_);_(* \(#,##0\);_(* &quot;-&quot;????_);_(@_)"/>
    <numFmt numFmtId="170" formatCode="_-* #,##0.00\ _R_O_N_-;\-* #,##0.00\ _R_O_N_-;_-* &quot;-&quot;??\ _R_O_N_-;_-@_-"/>
    <numFmt numFmtId="171" formatCode="[$-409]d\-mmm;@"/>
    <numFmt numFmtId="172" formatCode="_-* #,##0\ _R_O_N_-;\-* #,##0\ _R_O_N_-;_-* &quot;-&quot;\ _R_O_N_-;_-@_-"/>
    <numFmt numFmtId="173" formatCode="#,##0.0000"/>
    <numFmt numFmtId="174" formatCode="_(* #,##0.000_);_(* \(#,##0.000\);_(* &quot;-&quot;??_);_(@_)"/>
    <numFmt numFmtId="175" formatCode="_-* #,##0.00\ &quot;RON&quot;_-;\-* #,##0.00\ &quot;RON&quot;_-;_-* &quot;-&quot;??\ &quot;RON&quot;_-;_-@_-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color rgb="FFFF0000"/>
      <name val="Arial"/>
      <family val="2"/>
    </font>
    <font>
      <b/>
      <u/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theme="1"/>
      <name val="Calibri"/>
      <family val="2"/>
      <charset val="238"/>
      <scheme val="minor"/>
    </font>
    <font>
      <b/>
      <u val="singleAccounting"/>
      <sz val="8"/>
      <name val="Arial"/>
      <family val="2"/>
    </font>
    <font>
      <u val="singleAccounting"/>
      <sz val="8"/>
      <color theme="0"/>
      <name val="Arial"/>
      <family val="2"/>
    </font>
    <font>
      <b/>
      <sz val="8"/>
      <name val="Arial"/>
      <family val="2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9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i/>
      <u/>
      <sz val="9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i/>
      <sz val="8"/>
      <name val="Arial"/>
      <family val="2"/>
    </font>
    <font>
      <i/>
      <sz val="8"/>
      <color theme="1"/>
      <name val="Arial"/>
      <family val="2"/>
    </font>
    <font>
      <b/>
      <i/>
      <sz val="8"/>
      <color theme="1"/>
      <name val="Arial"/>
      <family val="2"/>
    </font>
    <font>
      <sz val="8"/>
      <name val="Tahoma"/>
      <family val="2"/>
    </font>
    <font>
      <sz val="8"/>
      <color theme="0" tint="-0.14999847407452621"/>
      <name val="Arial"/>
      <family val="2"/>
    </font>
    <font>
      <b/>
      <u val="singleAccounting"/>
      <sz val="8"/>
      <color theme="1"/>
      <name val="Arial"/>
      <family val="2"/>
    </font>
    <font>
      <u val="singleAccounting"/>
      <sz val="8"/>
      <color theme="1"/>
      <name val="Arial"/>
      <family val="2"/>
    </font>
    <font>
      <b/>
      <u val="doubleAccounting"/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u/>
      <sz val="9"/>
      <name val="Arial"/>
      <family val="2"/>
    </font>
    <font>
      <u val="singleAccounting"/>
      <sz val="9"/>
      <name val="Arial"/>
      <family val="2"/>
    </font>
    <font>
      <b/>
      <u val="doubleAccounting"/>
      <sz val="9"/>
      <name val="Arial"/>
      <family val="2"/>
    </font>
    <font>
      <sz val="9"/>
      <color indexed="23"/>
      <name val="Arial"/>
      <family val="2"/>
    </font>
    <font>
      <sz val="9"/>
      <color indexed="17"/>
      <name val="Arial"/>
      <family val="2"/>
    </font>
    <font>
      <sz val="9"/>
      <color indexed="10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16">
    <xf numFmtId="0" fontId="0" fillId="0" borderId="0"/>
    <xf numFmtId="43" fontId="1" fillId="0" borderId="0" applyFont="0" applyFill="0" applyBorder="0" applyAlignment="0" applyProtection="0"/>
    <xf numFmtId="0" fontId="8" fillId="0" borderId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14" fillId="0" borderId="0" applyNumberFormat="0" applyFill="0" applyBorder="0" applyAlignment="0" applyProtection="0"/>
    <xf numFmtId="164" fontId="6" fillId="0" borderId="0"/>
    <xf numFmtId="164" fontId="6" fillId="0" borderId="0"/>
    <xf numFmtId="164" fontId="6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170" fontId="22" fillId="0" borderId="0" applyFont="0" applyFill="0" applyBorder="0" applyAlignment="0" applyProtection="0"/>
  </cellStyleXfs>
  <cellXfs count="174">
    <xf numFmtId="0" fontId="0" fillId="0" borderId="0" xfId="0"/>
    <xf numFmtId="0" fontId="3" fillId="0" borderId="0" xfId="0" applyNumberFormat="1" applyFont="1" applyFill="1"/>
    <xf numFmtId="164" fontId="3" fillId="0" borderId="0" xfId="1" applyNumberFormat="1" applyFont="1"/>
    <xf numFmtId="0" fontId="3" fillId="0" borderId="0" xfId="0" applyNumberFormat="1" applyFont="1"/>
    <xf numFmtId="0" fontId="4" fillId="0" borderId="0" xfId="0" applyNumberFormat="1" applyFont="1"/>
    <xf numFmtId="164" fontId="4" fillId="0" borderId="0" xfId="1" applyNumberFormat="1" applyFont="1"/>
    <xf numFmtId="165" fontId="4" fillId="0" borderId="0" xfId="0" applyNumberFormat="1" applyFont="1" applyFill="1"/>
    <xf numFmtId="0" fontId="2" fillId="0" borderId="0" xfId="0" applyNumberFormat="1" applyFont="1" applyFill="1"/>
    <xf numFmtId="165" fontId="3" fillId="0" borderId="0" xfId="1" applyNumberFormat="1" applyFont="1" applyFill="1"/>
    <xf numFmtId="165" fontId="3" fillId="0" borderId="0" xfId="1" applyNumberFormat="1" applyFont="1" applyFill="1" applyAlignment="1">
      <alignment horizontal="right"/>
    </xf>
    <xf numFmtId="165" fontId="2" fillId="0" borderId="1" xfId="1" applyNumberFormat="1" applyFont="1" applyFill="1" applyBorder="1" applyAlignment="1">
      <alignment horizontal="right"/>
    </xf>
    <xf numFmtId="0" fontId="7" fillId="0" borderId="0" xfId="0" applyFont="1" applyFill="1" applyAlignment="1">
      <alignment vertical="center"/>
    </xf>
    <xf numFmtId="165" fontId="2" fillId="0" borderId="2" xfId="1" applyNumberFormat="1" applyFont="1" applyFill="1" applyBorder="1" applyAlignment="1">
      <alignment horizontal="right"/>
    </xf>
    <xf numFmtId="0" fontId="2" fillId="0" borderId="0" xfId="2" applyFont="1"/>
    <xf numFmtId="0" fontId="3" fillId="0" borderId="0" xfId="2" applyFont="1"/>
    <xf numFmtId="0" fontId="3" fillId="0" borderId="0" xfId="2" applyFont="1" applyFill="1"/>
    <xf numFmtId="0" fontId="7" fillId="0" borderId="0" xfId="0" applyFont="1" applyFill="1"/>
    <xf numFmtId="166" fontId="3" fillId="0" borderId="0" xfId="3" applyNumberFormat="1" applyFont="1"/>
    <xf numFmtId="49" fontId="9" fillId="0" borderId="0" xfId="3" quotePrefix="1" applyNumberFormat="1" applyFont="1" applyFill="1" applyAlignment="1">
      <alignment horizontal="center" wrapText="1"/>
    </xf>
    <xf numFmtId="0" fontId="13" fillId="0" borderId="0" xfId="0" applyFont="1" applyAlignment="1">
      <alignment vertical="center"/>
    </xf>
    <xf numFmtId="0" fontId="15" fillId="0" borderId="0" xfId="0" applyFont="1"/>
    <xf numFmtId="0" fontId="17" fillId="0" borderId="0" xfId="0" applyFont="1" applyAlignment="1">
      <alignment horizontal="center" vertical="center"/>
    </xf>
    <xf numFmtId="0" fontId="16" fillId="0" borderId="0" xfId="0" applyFont="1"/>
    <xf numFmtId="0" fontId="12" fillId="0" borderId="0" xfId="0" applyFont="1" applyFill="1"/>
    <xf numFmtId="0" fontId="18" fillId="0" borderId="0" xfId="0" applyFont="1" applyFill="1"/>
    <xf numFmtId="0" fontId="5" fillId="0" borderId="0" xfId="0" applyNumberFormat="1" applyFont="1" applyFill="1" applyAlignment="1">
      <alignment horizontal="right" vertical="center"/>
    </xf>
    <xf numFmtId="164" fontId="5" fillId="0" borderId="0" xfId="1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right" vertical="center"/>
    </xf>
    <xf numFmtId="0" fontId="0" fillId="0" borderId="0" xfId="0" applyFont="1"/>
    <xf numFmtId="0" fontId="14" fillId="0" borderId="0" xfId="6" applyFont="1"/>
    <xf numFmtId="0" fontId="3" fillId="0" borderId="0" xfId="0" applyFont="1"/>
    <xf numFmtId="0" fontId="3" fillId="0" borderId="0" xfId="0" applyFont="1" applyFill="1"/>
    <xf numFmtId="0" fontId="7" fillId="0" borderId="0" xfId="0" applyFont="1"/>
    <xf numFmtId="0" fontId="11" fillId="0" borderId="0" xfId="0" applyFont="1" applyFill="1"/>
    <xf numFmtId="165" fontId="7" fillId="0" borderId="0" xfId="1" applyNumberFormat="1" applyFont="1" applyFill="1"/>
    <xf numFmtId="0" fontId="7" fillId="0" borderId="0" xfId="0" applyNumberFormat="1" applyFont="1" applyFill="1" applyAlignment="1">
      <alignment wrapText="1"/>
    </xf>
    <xf numFmtId="0" fontId="21" fillId="0" borderId="0" xfId="0" applyNumberFormat="1" applyFont="1"/>
    <xf numFmtId="0" fontId="2" fillId="0" borderId="0" xfId="0" applyNumberFormat="1" applyFont="1" applyAlignment="1">
      <alignment horizontal="left"/>
    </xf>
    <xf numFmtId="164" fontId="5" fillId="0" borderId="0" xfId="1" applyNumberFormat="1" applyFont="1" applyFill="1" applyBorder="1" applyAlignment="1">
      <alignment horizontal="center" vertical="center"/>
    </xf>
    <xf numFmtId="165" fontId="3" fillId="0" borderId="0" xfId="4" applyNumberFormat="1" applyFont="1" applyFill="1" applyAlignment="1">
      <alignment horizontal="right"/>
    </xf>
    <xf numFmtId="165" fontId="2" fillId="0" borderId="1" xfId="4" applyNumberFormat="1" applyFont="1" applyFill="1" applyBorder="1" applyAlignment="1">
      <alignment horizontal="right"/>
    </xf>
    <xf numFmtId="165" fontId="10" fillId="0" borderId="0" xfId="4" applyNumberFormat="1" applyFont="1" applyFill="1" applyAlignment="1">
      <alignment horizontal="right"/>
    </xf>
    <xf numFmtId="165" fontId="3" fillId="0" borderId="0" xfId="1" applyNumberFormat="1" applyFont="1" applyFill="1" applyBorder="1" applyAlignment="1">
      <alignment horizontal="right"/>
    </xf>
    <xf numFmtId="165" fontId="2" fillId="0" borderId="0" xfId="1" applyNumberFormat="1" applyFont="1" applyFill="1" applyAlignment="1">
      <alignment horizontal="right"/>
    </xf>
    <xf numFmtId="165" fontId="3" fillId="2" borderId="0" xfId="1" applyNumberFormat="1" applyFont="1" applyFill="1"/>
    <xf numFmtId="0" fontId="3" fillId="2" borderId="0" xfId="0" applyNumberFormat="1" applyFont="1" applyFill="1"/>
    <xf numFmtId="0" fontId="3" fillId="2" borderId="0" xfId="0" applyFont="1" applyFill="1"/>
    <xf numFmtId="165" fontId="2" fillId="0" borderId="0" xfId="4" applyNumberFormat="1" applyFont="1" applyFill="1" applyBorder="1" applyAlignment="1">
      <alignment horizontal="right"/>
    </xf>
    <xf numFmtId="165" fontId="7" fillId="0" borderId="0" xfId="1" applyNumberFormat="1" applyFont="1"/>
    <xf numFmtId="0" fontId="7" fillId="0" borderId="0" xfId="0" applyFont="1" applyBorder="1"/>
    <xf numFmtId="0" fontId="11" fillId="0" borderId="0" xfId="0" applyFont="1" applyFill="1" applyAlignment="1">
      <alignment horizontal="center"/>
    </xf>
    <xf numFmtId="0" fontId="23" fillId="0" borderId="0" xfId="0" applyFont="1" applyAlignment="1">
      <alignment horizontal="left"/>
    </xf>
    <xf numFmtId="0" fontId="23" fillId="0" borderId="0" xfId="0" applyFont="1"/>
    <xf numFmtId="165" fontId="23" fillId="0" borderId="0" xfId="1" applyNumberFormat="1" applyFont="1" applyAlignment="1">
      <alignment horizontal="left"/>
    </xf>
    <xf numFmtId="165" fontId="23" fillId="0" borderId="0" xfId="1" applyNumberFormat="1" applyFont="1" applyFill="1" applyAlignment="1">
      <alignment horizontal="left"/>
    </xf>
    <xf numFmtId="165" fontId="2" fillId="0" borderId="0" xfId="1" applyNumberFormat="1" applyFont="1" applyFill="1" applyBorder="1" applyAlignment="1">
      <alignment horizontal="right"/>
    </xf>
    <xf numFmtId="0" fontId="3" fillId="0" borderId="0" xfId="0" applyFont="1" applyBorder="1"/>
    <xf numFmtId="167" fontId="19" fillId="0" borderId="0" xfId="0" applyNumberFormat="1" applyFont="1" applyFill="1" applyBorder="1" applyAlignment="1">
      <alignment horizontal="center"/>
    </xf>
    <xf numFmtId="165" fontId="3" fillId="0" borderId="0" xfId="1" applyNumberFormat="1" applyFont="1" applyFill="1" applyBorder="1"/>
    <xf numFmtId="0" fontId="3" fillId="2" borderId="0" xfId="0" applyFont="1" applyFill="1" applyBorder="1"/>
    <xf numFmtId="0" fontId="3" fillId="0" borderId="0" xfId="0" applyFont="1" applyFill="1" applyBorder="1"/>
    <xf numFmtId="164" fontId="3" fillId="0" borderId="0" xfId="1" applyNumberFormat="1" applyFont="1" applyBorder="1"/>
    <xf numFmtId="0" fontId="3" fillId="0" borderId="0" xfId="0" applyFont="1" applyBorder="1" applyAlignment="1">
      <alignment horizontal="left"/>
    </xf>
    <xf numFmtId="164" fontId="5" fillId="0" borderId="0" xfId="1" applyNumberFormat="1" applyFont="1" applyFill="1" applyBorder="1" applyAlignment="1">
      <alignment horizontal="left" vertical="center"/>
    </xf>
    <xf numFmtId="165" fontId="4" fillId="0" borderId="0" xfId="1" applyNumberFormat="1" applyFont="1" applyFill="1"/>
    <xf numFmtId="0" fontId="20" fillId="0" borderId="0" xfId="0" applyNumberFormat="1" applyFont="1" applyFill="1"/>
    <xf numFmtId="0" fontId="23" fillId="0" borderId="0" xfId="0" applyFont="1" applyBorder="1"/>
    <xf numFmtId="0" fontId="2" fillId="0" borderId="0" xfId="0" applyNumberFormat="1" applyFont="1" applyFill="1" applyAlignment="1">
      <alignment horizontal="left"/>
    </xf>
    <xf numFmtId="0" fontId="7" fillId="0" borderId="0" xfId="10" applyFont="1" applyFill="1"/>
    <xf numFmtId="0" fontId="11" fillId="0" borderId="0" xfId="10" applyFont="1" applyFill="1"/>
    <xf numFmtId="37" fontId="9" fillId="0" borderId="0" xfId="0" quotePrefix="1" applyNumberFormat="1" applyFont="1" applyFill="1" applyAlignment="1">
      <alignment horizontal="center" wrapText="1"/>
    </xf>
    <xf numFmtId="167" fontId="11" fillId="0" borderId="0" xfId="0" applyNumberFormat="1" applyFont="1" applyFill="1" applyAlignment="1">
      <alignment horizontal="center"/>
    </xf>
    <xf numFmtId="167" fontId="11" fillId="0" borderId="0" xfId="0" applyNumberFormat="1" applyFont="1" applyFill="1" applyBorder="1" applyAlignment="1">
      <alignment horizontal="center"/>
    </xf>
    <xf numFmtId="168" fontId="11" fillId="0" borderId="0" xfId="0" applyNumberFormat="1" applyFont="1" applyFill="1" applyAlignment="1">
      <alignment horizontal="left" wrapText="1"/>
    </xf>
    <xf numFmtId="165" fontId="3" fillId="0" borderId="0" xfId="1" applyNumberFormat="1" applyFont="1"/>
    <xf numFmtId="0" fontId="2" fillId="0" borderId="0" xfId="0" applyNumberFormat="1" applyFont="1"/>
    <xf numFmtId="37" fontId="23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Fill="1" applyBorder="1" applyAlignment="1">
      <alignment horizontal="left"/>
    </xf>
    <xf numFmtId="49" fontId="24" fillId="0" borderId="0" xfId="3" quotePrefix="1" applyNumberFormat="1" applyFont="1" applyFill="1" applyAlignment="1">
      <alignment horizontal="center" wrapText="1"/>
    </xf>
    <xf numFmtId="49" fontId="24" fillId="0" borderId="0" xfId="3" quotePrefix="1" applyNumberFormat="1" applyFont="1" applyFill="1" applyBorder="1" applyAlignment="1">
      <alignment horizontal="left" wrapText="1"/>
    </xf>
    <xf numFmtId="0" fontId="2" fillId="0" borderId="0" xfId="0" applyFont="1" applyFill="1" applyAlignment="1">
      <alignment horizontal="center"/>
    </xf>
    <xf numFmtId="0" fontId="2" fillId="0" borderId="0" xfId="0" applyFont="1" applyFill="1" applyBorder="1" applyAlignment="1">
      <alignment horizontal="left"/>
    </xf>
    <xf numFmtId="167" fontId="20" fillId="0" borderId="0" xfId="0" applyNumberFormat="1" applyFont="1" applyFill="1" applyBorder="1" applyAlignment="1">
      <alignment horizontal="left"/>
    </xf>
    <xf numFmtId="0" fontId="2" fillId="0" borderId="0" xfId="0" applyFont="1" applyFill="1"/>
    <xf numFmtId="165" fontId="24" fillId="0" borderId="0" xfId="0" applyNumberFormat="1" applyFont="1" applyFill="1" applyAlignment="1">
      <alignment horizontal="center"/>
    </xf>
    <xf numFmtId="165" fontId="24" fillId="0" borderId="0" xfId="0" applyNumberFormat="1" applyFont="1" applyFill="1" applyBorder="1" applyAlignment="1">
      <alignment horizontal="left"/>
    </xf>
    <xf numFmtId="165" fontId="3" fillId="0" borderId="0" xfId="0" applyNumberFormat="1" applyFont="1" applyFill="1" applyAlignment="1">
      <alignment horizontal="center"/>
    </xf>
    <xf numFmtId="165" fontId="3" fillId="0" borderId="0" xfId="0" applyNumberFormat="1" applyFont="1" applyFill="1" applyBorder="1" applyAlignment="1">
      <alignment horizontal="left"/>
    </xf>
    <xf numFmtId="0" fontId="20" fillId="0" borderId="0" xfId="0" applyFont="1" applyFill="1" applyAlignment="1">
      <alignment vertical="center" wrapText="1"/>
    </xf>
    <xf numFmtId="0" fontId="2" fillId="0" borderId="0" xfId="0" applyFont="1" applyFill="1" applyAlignment="1">
      <alignment wrapText="1"/>
    </xf>
    <xf numFmtId="165" fontId="2" fillId="0" borderId="0" xfId="15" applyNumberFormat="1" applyFont="1" applyFill="1"/>
    <xf numFmtId="165" fontId="2" fillId="0" borderId="0" xfId="15" applyNumberFormat="1" applyFont="1" applyFill="1" applyBorder="1" applyAlignment="1">
      <alignment horizontal="left"/>
    </xf>
    <xf numFmtId="165" fontId="3" fillId="0" borderId="0" xfId="15" applyNumberFormat="1" applyFont="1" applyFill="1"/>
    <xf numFmtId="165" fontId="3" fillId="0" borderId="0" xfId="15" applyNumberFormat="1" applyFont="1" applyFill="1" applyBorder="1" applyAlignment="1">
      <alignment horizontal="left"/>
    </xf>
    <xf numFmtId="0" fontId="3" fillId="0" borderId="0" xfId="0" applyFont="1" applyFill="1" applyAlignment="1">
      <alignment wrapText="1"/>
    </xf>
    <xf numFmtId="0" fontId="2" fillId="0" borderId="0" xfId="0" applyFont="1" applyFill="1" applyAlignment="1">
      <alignment vertical="top" wrapText="1"/>
    </xf>
    <xf numFmtId="0" fontId="2" fillId="0" borderId="0" xfId="0" applyFont="1" applyFill="1" applyAlignment="1">
      <alignment vertical="center" wrapText="1"/>
    </xf>
    <xf numFmtId="165" fontId="24" fillId="0" borderId="0" xfId="15" applyNumberFormat="1" applyFont="1" applyFill="1"/>
    <xf numFmtId="165" fontId="24" fillId="0" borderId="0" xfId="15" applyNumberFormat="1" applyFont="1" applyFill="1" applyBorder="1" applyAlignment="1">
      <alignment horizontal="left"/>
    </xf>
    <xf numFmtId="0" fontId="20" fillId="0" borderId="0" xfId="0" applyFont="1" applyFill="1"/>
    <xf numFmtId="0" fontId="2" fillId="0" borderId="0" xfId="0" applyNumberFormat="1" applyFont="1" applyFill="1" applyAlignment="1">
      <alignment wrapText="1"/>
    </xf>
    <xf numFmtId="0" fontId="3" fillId="0" borderId="0" xfId="0" applyNumberFormat="1" applyFont="1" applyFill="1" applyAlignment="1">
      <alignment wrapText="1"/>
    </xf>
    <xf numFmtId="165" fontId="5" fillId="0" borderId="0" xfId="5" quotePrefix="1" applyNumberFormat="1" applyFont="1" applyFill="1" applyAlignment="1">
      <alignment horizontal="right"/>
    </xf>
    <xf numFmtId="165" fontId="5" fillId="0" borderId="0" xfId="5" quotePrefix="1" applyNumberFormat="1" applyFont="1" applyFill="1" applyBorder="1" applyAlignment="1">
      <alignment horizontal="right"/>
    </xf>
    <xf numFmtId="169" fontId="2" fillId="0" borderId="0" xfId="0" applyNumberFormat="1" applyFont="1" applyFill="1" applyAlignment="1">
      <alignment horizontal="center"/>
    </xf>
    <xf numFmtId="167" fontId="20" fillId="0" borderId="0" xfId="0" applyNumberFormat="1" applyFont="1" applyFill="1" applyBorder="1" applyAlignment="1">
      <alignment horizontal="center"/>
    </xf>
    <xf numFmtId="169" fontId="2" fillId="0" borderId="3" xfId="1" applyNumberFormat="1" applyFont="1" applyFill="1" applyBorder="1"/>
    <xf numFmtId="169" fontId="2" fillId="0" borderId="0" xfId="1" applyNumberFormat="1" applyFont="1" applyFill="1" applyBorder="1"/>
    <xf numFmtId="0" fontId="20" fillId="0" borderId="0" xfId="0" applyNumberFormat="1" applyFont="1" applyFill="1" applyAlignment="1">
      <alignment wrapText="1"/>
    </xf>
    <xf numFmtId="169" fontId="3" fillId="0" borderId="0" xfId="1" applyNumberFormat="1" applyFont="1" applyFill="1"/>
    <xf numFmtId="169" fontId="3" fillId="0" borderId="0" xfId="1" applyNumberFormat="1" applyFont="1" applyFill="1" applyBorder="1"/>
    <xf numFmtId="0" fontId="3" fillId="0" borderId="0" xfId="12" applyFont="1" applyFill="1"/>
    <xf numFmtId="0" fontId="3" fillId="0" borderId="0" xfId="13" applyFont="1" applyFill="1"/>
    <xf numFmtId="0" fontId="2" fillId="0" borderId="0" xfId="14" applyFont="1" applyFill="1"/>
    <xf numFmtId="169" fontId="20" fillId="0" borderId="0" xfId="1" applyNumberFormat="1" applyFont="1" applyFill="1"/>
    <xf numFmtId="169" fontId="20" fillId="0" borderId="0" xfId="1" applyNumberFormat="1" applyFont="1" applyFill="1" applyBorder="1"/>
    <xf numFmtId="169" fontId="3" fillId="0" borderId="0" xfId="0" applyNumberFormat="1" applyFont="1" applyFill="1" applyAlignment="1">
      <alignment horizontal="center"/>
    </xf>
    <xf numFmtId="169" fontId="3" fillId="0" borderId="0" xfId="0" applyNumberFormat="1" applyFont="1" applyFill="1" applyBorder="1" applyAlignment="1">
      <alignment horizontal="center"/>
    </xf>
    <xf numFmtId="169" fontId="3" fillId="0" borderId="0" xfId="0" applyNumberFormat="1" applyFont="1" applyFill="1" applyBorder="1" applyAlignment="1">
      <alignment horizontal="left"/>
    </xf>
    <xf numFmtId="169" fontId="2" fillId="0" borderId="0" xfId="0" applyNumberFormat="1" applyFont="1" applyFill="1" applyBorder="1" applyAlignment="1">
      <alignment horizontal="center"/>
    </xf>
    <xf numFmtId="169" fontId="2" fillId="0" borderId="0" xfId="1" applyNumberFormat="1" applyFont="1" applyFill="1"/>
    <xf numFmtId="171" fontId="2" fillId="0" borderId="0" xfId="2" applyNumberFormat="1" applyFont="1" applyFill="1"/>
    <xf numFmtId="169" fontId="25" fillId="0" borderId="0" xfId="1" applyNumberFormat="1" applyFont="1" applyFill="1"/>
    <xf numFmtId="169" fontId="25" fillId="0" borderId="0" xfId="1" applyNumberFormat="1" applyFont="1" applyFill="1" applyBorder="1"/>
    <xf numFmtId="169" fontId="2" fillId="0" borderId="4" xfId="1" applyNumberFormat="1" applyFont="1" applyFill="1" applyBorder="1"/>
    <xf numFmtId="0" fontId="3" fillId="0" borderId="0" xfId="11" applyFont="1" applyFill="1"/>
    <xf numFmtId="172" fontId="3" fillId="0" borderId="0" xfId="0" applyNumberFormat="1" applyFont="1" applyFill="1" applyAlignment="1">
      <alignment vertical="center" wrapText="1"/>
    </xf>
    <xf numFmtId="0" fontId="5" fillId="0" borderId="0" xfId="0" applyFont="1" applyFill="1"/>
    <xf numFmtId="43" fontId="3" fillId="0" borderId="0" xfId="0" applyNumberFormat="1" applyFont="1" applyFill="1" applyBorder="1"/>
    <xf numFmtId="164" fontId="4" fillId="0" borderId="0" xfId="1" applyNumberFormat="1" applyFont="1" applyFill="1"/>
    <xf numFmtId="174" fontId="3" fillId="0" borderId="0" xfId="1" applyNumberFormat="1" applyFont="1" applyFill="1" applyAlignment="1">
      <alignment horizontal="right"/>
    </xf>
    <xf numFmtId="165" fontId="4" fillId="0" borderId="0" xfId="1" applyNumberFormat="1" applyFont="1"/>
    <xf numFmtId="165" fontId="2" fillId="0" borderId="0" xfId="15" applyNumberFormat="1" applyFont="1" applyFill="1" applyBorder="1" applyAlignment="1">
      <alignment horizontal="left" wrapText="1"/>
    </xf>
    <xf numFmtId="0" fontId="7" fillId="0" borderId="0" xfId="0" applyFont="1" applyAlignment="1">
      <alignment horizontal="left"/>
    </xf>
    <xf numFmtId="165" fontId="7" fillId="0" borderId="0" xfId="1" applyNumberFormat="1" applyFont="1" applyFill="1" applyAlignment="1">
      <alignment horizontal="left"/>
    </xf>
    <xf numFmtId="165" fontId="11" fillId="0" borderId="0" xfId="1" applyNumberFormat="1" applyFont="1" applyFill="1" applyAlignment="1">
      <alignment horizontal="left"/>
    </xf>
    <xf numFmtId="165" fontId="7" fillId="2" borderId="0" xfId="1" applyNumberFormat="1" applyFont="1" applyFill="1" applyAlignment="1">
      <alignment horizontal="left"/>
    </xf>
    <xf numFmtId="165" fontId="7" fillId="0" borderId="0" xfId="4" applyNumberFormat="1" applyFont="1" applyFill="1" applyAlignment="1">
      <alignment horizontal="left"/>
    </xf>
    <xf numFmtId="165" fontId="11" fillId="0" borderId="0" xfId="4" applyNumberFormat="1" applyFont="1" applyFill="1" applyBorder="1" applyAlignment="1">
      <alignment horizontal="left"/>
    </xf>
    <xf numFmtId="3" fontId="7" fillId="0" borderId="0" xfId="3" applyNumberFormat="1" applyFont="1" applyFill="1" applyAlignment="1">
      <alignment horizontal="left"/>
    </xf>
    <xf numFmtId="173" fontId="7" fillId="0" borderId="0" xfId="4" applyNumberFormat="1" applyFont="1" applyFill="1" applyAlignment="1">
      <alignment horizontal="left"/>
    </xf>
    <xf numFmtId="43" fontId="9" fillId="0" borderId="0" xfId="1" applyNumberFormat="1" applyFont="1" applyFill="1" applyAlignment="1">
      <alignment horizontal="center" wrapText="1"/>
    </xf>
    <xf numFmtId="43" fontId="9" fillId="0" borderId="0" xfId="1" applyNumberFormat="1" applyFont="1" applyAlignment="1">
      <alignment horizontal="center" wrapText="1"/>
    </xf>
    <xf numFmtId="0" fontId="11" fillId="0" borderId="0" xfId="0" quotePrefix="1" applyFont="1" applyFill="1" applyAlignment="1">
      <alignment vertical="center" wrapText="1"/>
    </xf>
    <xf numFmtId="165" fontId="26" fillId="0" borderId="0" xfId="1" applyNumberFormat="1" applyFont="1" applyFill="1"/>
    <xf numFmtId="0" fontId="7" fillId="0" borderId="0" xfId="0" applyFont="1" applyFill="1" applyAlignment="1">
      <alignment vertical="center" wrapText="1"/>
    </xf>
    <xf numFmtId="0" fontId="7" fillId="0" borderId="0" xfId="0" quotePrefix="1" applyFont="1" applyFill="1" applyAlignment="1">
      <alignment vertical="center" wrapText="1"/>
    </xf>
    <xf numFmtId="0" fontId="11" fillId="0" borderId="0" xfId="0" applyFont="1" applyFill="1" applyAlignment="1">
      <alignment vertical="center" wrapText="1"/>
    </xf>
    <xf numFmtId="165" fontId="26" fillId="0" borderId="0" xfId="0" applyNumberFormat="1" applyFont="1" applyFill="1"/>
    <xf numFmtId="0" fontId="27" fillId="0" borderId="0" xfId="0" applyFont="1" applyFill="1"/>
    <xf numFmtId="167" fontId="27" fillId="0" borderId="0" xfId="0" applyNumberFormat="1" applyFont="1" applyFill="1" applyAlignment="1">
      <alignment horizontal="center"/>
    </xf>
    <xf numFmtId="165" fontId="27" fillId="0" borderId="0" xfId="1" applyNumberFormat="1" applyFont="1" applyFill="1"/>
    <xf numFmtId="0" fontId="28" fillId="0" borderId="0" xfId="0" applyFont="1" applyFill="1"/>
    <xf numFmtId="167" fontId="28" fillId="0" borderId="0" xfId="0" applyNumberFormat="1" applyFont="1" applyFill="1" applyAlignment="1">
      <alignment horizontal="center"/>
    </xf>
    <xf numFmtId="165" fontId="29" fillId="0" borderId="0" xfId="1" applyNumberFormat="1" applyFont="1" applyFill="1"/>
    <xf numFmtId="167" fontId="27" fillId="0" borderId="0" xfId="0" quotePrefix="1" applyNumberFormat="1" applyFont="1" applyFill="1" applyAlignment="1">
      <alignment horizontal="center"/>
    </xf>
    <xf numFmtId="165" fontId="30" fillId="0" borderId="0" xfId="1" applyNumberFormat="1" applyFont="1" applyFill="1"/>
    <xf numFmtId="167" fontId="27" fillId="0" borderId="0" xfId="0" applyNumberFormat="1" applyFont="1" applyFill="1" applyAlignment="1"/>
    <xf numFmtId="165" fontId="31" fillId="0" borderId="0" xfId="1" applyNumberFormat="1" applyFont="1" applyFill="1"/>
    <xf numFmtId="175" fontId="28" fillId="0" borderId="0" xfId="0" applyNumberFormat="1" applyFont="1" applyFill="1" applyAlignment="1">
      <alignment horizontal="left" wrapText="1"/>
    </xf>
    <xf numFmtId="165" fontId="28" fillId="0" borderId="0" xfId="1" applyNumberFormat="1" applyFont="1" applyFill="1"/>
    <xf numFmtId="167" fontId="32" fillId="0" borderId="0" xfId="0" applyNumberFormat="1" applyFont="1" applyFill="1" applyAlignment="1">
      <alignment horizontal="center"/>
    </xf>
    <xf numFmtId="165" fontId="27" fillId="0" borderId="0" xfId="1" applyNumberFormat="1" applyFont="1" applyFill="1" applyBorder="1"/>
    <xf numFmtId="165" fontId="30" fillId="0" borderId="0" xfId="1" applyNumberFormat="1" applyFont="1" applyFill="1" applyBorder="1"/>
    <xf numFmtId="165" fontId="33" fillId="0" borderId="0" xfId="1" applyNumberFormat="1" applyFont="1" applyFill="1"/>
    <xf numFmtId="165" fontId="34" fillId="0" borderId="0" xfId="1" applyNumberFormat="1" applyFont="1" applyFill="1"/>
    <xf numFmtId="0" fontId="35" fillId="0" borderId="0" xfId="0" applyFont="1" applyFill="1"/>
    <xf numFmtId="43" fontId="4" fillId="0" borderId="0" xfId="1" applyFont="1"/>
    <xf numFmtId="0" fontId="4" fillId="0" borderId="0" xfId="0" applyFont="1"/>
    <xf numFmtId="0" fontId="4" fillId="0" borderId="0" xfId="0" applyFont="1" applyFill="1"/>
    <xf numFmtId="165" fontId="2" fillId="0" borderId="0" xfId="1" applyNumberFormat="1" applyFont="1" applyFill="1"/>
    <xf numFmtId="167" fontId="19" fillId="0" borderId="0" xfId="0" applyNumberFormat="1" applyFont="1" applyFill="1" applyAlignment="1">
      <alignment horizontal="center"/>
    </xf>
    <xf numFmtId="167" fontId="20" fillId="0" borderId="0" xfId="0" applyNumberFormat="1" applyFont="1" applyFill="1" applyAlignment="1">
      <alignment horizontal="center"/>
    </xf>
  </cellXfs>
  <cellStyles count="16">
    <cellStyle name="Comma" xfId="1" builtinId="3"/>
    <cellStyle name="Comma 0.00" xfId="3"/>
    <cellStyle name="Comma 10" xfId="15"/>
    <cellStyle name="Comma 2" xfId="4"/>
    <cellStyle name="Comma 3" xfId="5"/>
    <cellStyle name="Hyperlink" xfId="6" builtinId="8"/>
    <cellStyle name="Normal" xfId="0" builtinId="0"/>
    <cellStyle name="Normal 10" xfId="11"/>
    <cellStyle name="Normal 11" xfId="12"/>
    <cellStyle name="Normal 12" xfId="13"/>
    <cellStyle name="Normal 13" xfId="14"/>
    <cellStyle name="Normal 14" xfId="7"/>
    <cellStyle name="Normal 15" xfId="8"/>
    <cellStyle name="Normal 19" xfId="9"/>
    <cellStyle name="Normal 2" xfId="2"/>
    <cellStyle name="Normal 6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2.bin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4.bin"/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6.bin"/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8.bin"/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10.bin"/><Relationship Id="rId2" Type="http://schemas.openxmlformats.org/officeDocument/2006/relationships/customProperty" Target="../customProperty9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12.bin"/><Relationship Id="rId2" Type="http://schemas.openxmlformats.org/officeDocument/2006/relationships/customProperty" Target="../customProperty11.bin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tabSelected="1" workbookViewId="0">
      <selection activeCell="C29" sqref="C29"/>
    </sheetView>
  </sheetViews>
  <sheetFormatPr defaultColWidth="9" defaultRowHeight="15" x14ac:dyDescent="0.25"/>
  <cols>
    <col min="1" max="2" width="9" style="28"/>
    <col min="3" max="3" width="13.28515625" style="28" customWidth="1"/>
    <col min="4" max="4" width="9" style="28"/>
    <col min="5" max="5" width="9" style="28" customWidth="1"/>
    <col min="6" max="16384" width="9" style="28"/>
  </cols>
  <sheetData>
    <row r="1" spans="1:7" x14ac:dyDescent="0.25">
      <c r="A1" s="36" t="s">
        <v>0</v>
      </c>
    </row>
    <row r="2" spans="1:7" x14ac:dyDescent="0.25">
      <c r="C2" s="22" t="s">
        <v>37</v>
      </c>
    </row>
    <row r="3" spans="1:7" x14ac:dyDescent="0.25">
      <c r="A3" s="20"/>
      <c r="B3" s="20"/>
      <c r="C3" s="21" t="s">
        <v>47</v>
      </c>
      <c r="D3" s="20"/>
      <c r="E3" s="20"/>
    </row>
    <row r="4" spans="1:7" x14ac:dyDescent="0.25">
      <c r="A4" s="20"/>
      <c r="B4" s="20"/>
      <c r="C4" s="21" t="s">
        <v>134</v>
      </c>
      <c r="D4" s="20"/>
      <c r="E4" s="20"/>
    </row>
    <row r="5" spans="1:7" x14ac:dyDescent="0.25">
      <c r="A5" s="19"/>
    </row>
    <row r="6" spans="1:7" x14ac:dyDescent="0.25">
      <c r="A6" s="29" t="s">
        <v>49</v>
      </c>
    </row>
    <row r="7" spans="1:7" x14ac:dyDescent="0.25">
      <c r="A7" s="29" t="s">
        <v>50</v>
      </c>
    </row>
    <row r="8" spans="1:7" x14ac:dyDescent="0.25">
      <c r="A8" s="29" t="s">
        <v>51</v>
      </c>
    </row>
    <row r="9" spans="1:7" x14ac:dyDescent="0.25">
      <c r="A9" s="29" t="s">
        <v>52</v>
      </c>
    </row>
    <row r="10" spans="1:7" x14ac:dyDescent="0.25">
      <c r="A10" s="29" t="s">
        <v>53</v>
      </c>
    </row>
    <row r="12" spans="1:7" x14ac:dyDescent="0.25">
      <c r="A12" s="23"/>
      <c r="B12" s="23"/>
      <c r="C12" s="23"/>
      <c r="D12" s="23"/>
      <c r="E12" s="23"/>
      <c r="F12" s="23"/>
      <c r="G12" s="23"/>
    </row>
    <row r="13" spans="1:7" x14ac:dyDescent="0.25">
      <c r="A13" s="24" t="s">
        <v>135</v>
      </c>
      <c r="B13" s="23"/>
      <c r="C13" s="23"/>
      <c r="D13" s="23"/>
      <c r="E13" s="23"/>
      <c r="F13" s="23"/>
      <c r="G13" s="23"/>
    </row>
    <row r="14" spans="1:7" x14ac:dyDescent="0.25">
      <c r="A14" s="24" t="s">
        <v>48</v>
      </c>
      <c r="B14" s="23"/>
      <c r="C14" s="23"/>
      <c r="D14" s="23"/>
      <c r="E14" s="23"/>
      <c r="F14" s="23"/>
      <c r="G14" s="23"/>
    </row>
    <row r="15" spans="1:7" x14ac:dyDescent="0.25">
      <c r="A15" s="23"/>
      <c r="B15" s="23"/>
      <c r="C15" s="23"/>
      <c r="D15" s="23"/>
      <c r="E15" s="23"/>
      <c r="F15" s="23"/>
      <c r="G15" s="23"/>
    </row>
    <row r="16" spans="1:7" x14ac:dyDescent="0.25">
      <c r="A16" s="23"/>
      <c r="B16" s="23"/>
      <c r="C16" s="23"/>
      <c r="D16" s="23"/>
      <c r="E16" s="23"/>
      <c r="F16" s="23"/>
      <c r="G16" s="23"/>
    </row>
  </sheetData>
  <hyperlinks>
    <hyperlink ref="A9" location="'Sit fluxurilor de trezorerie'!A1" display="SITUATIA FLUXURILOR DE NUMERAR"/>
    <hyperlink ref="A7" location="'Sit profitului sau pierderii'!A1" display="SITUATIA PROFITULUI SAU PIERDERII PENTRU PERIOADA DE NOUA LUNI INCHEIATA LA 30 SEPTEMBRIE 2020"/>
    <hyperlink ref="A6" location="'Sit pozitiei financiare'!A1" display="SITUATIA INDIVIDUALA A POZITIEI FINANCIARE"/>
    <hyperlink ref="A8" location="'Alte elemente ale rezultatului '!A1" display="ALTE ELEMENTE ALE REZULTATULUI"/>
    <hyperlink ref="A10" location="'Sit modificarilor capitalurilor'!A1" display="SITUATIA MODIFICARILOR CAPITALURILOR PROPRII"/>
  </hyperlinks>
  <pageMargins left="0.7" right="0.7" top="0.75" bottom="0.75" header="0.3" footer="0.3"/>
  <pageSetup paperSize="9" orientation="portrait" r:id="rId1"/>
  <customProperties>
    <customPr name="_pios_id" r:id="rId2"/>
    <customPr name="EpmWorksheetKeyString_GUID" r:id="rId3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9"/>
  <sheetViews>
    <sheetView zoomScale="80" zoomScaleNormal="80" workbookViewId="0">
      <selection activeCell="I41" sqref="I41"/>
    </sheetView>
  </sheetViews>
  <sheetFormatPr defaultColWidth="9" defaultRowHeight="11.25" x14ac:dyDescent="0.2"/>
  <cols>
    <col min="1" max="1" width="43.140625" style="3" customWidth="1"/>
    <col min="2" max="2" width="18.5703125" style="2" bestFit="1" customWidth="1"/>
    <col min="3" max="3" width="17.7109375" style="1" customWidth="1"/>
    <col min="4" max="4" width="21.85546875" style="30" customWidth="1"/>
    <col min="5" max="5" width="18.140625" style="30" bestFit="1" customWidth="1"/>
    <col min="6" max="6" width="8.140625" style="56" customWidth="1"/>
    <col min="7" max="7" width="4.85546875" style="56" customWidth="1"/>
    <col min="8" max="8" width="55.85546875" style="51" bestFit="1" customWidth="1"/>
    <col min="9" max="9" width="9" style="52"/>
    <col min="10" max="10" width="9" style="30"/>
    <col min="11" max="12" width="14.85546875" style="74" bestFit="1" customWidth="1"/>
    <col min="13" max="14" width="15.140625" style="74" bestFit="1" customWidth="1"/>
    <col min="15" max="15" width="4.5703125" style="132" bestFit="1" customWidth="1"/>
    <col min="16" max="16" width="4.5703125" style="169" bestFit="1" customWidth="1"/>
    <col min="17" max="17" width="4.5703125" style="168" bestFit="1" customWidth="1"/>
    <col min="18" max="18" width="4.5703125" style="169" bestFit="1" customWidth="1"/>
    <col min="19" max="19" width="9" style="169"/>
    <col min="20" max="21" width="9" style="30"/>
    <col min="22" max="25" width="22.7109375" style="30" bestFit="1" customWidth="1"/>
    <col min="26" max="16384" width="9" style="30"/>
  </cols>
  <sheetData>
    <row r="1" spans="1:25" x14ac:dyDescent="0.2">
      <c r="A1" s="75" t="s">
        <v>0</v>
      </c>
      <c r="H1" s="76"/>
    </row>
    <row r="2" spans="1:25" x14ac:dyDescent="0.2">
      <c r="A2" s="37" t="s">
        <v>136</v>
      </c>
      <c r="H2" s="76"/>
    </row>
    <row r="3" spans="1:25" x14ac:dyDescent="0.2">
      <c r="A3" s="65" t="s">
        <v>130</v>
      </c>
    </row>
    <row r="4" spans="1:25" x14ac:dyDescent="0.2">
      <c r="A4" s="4"/>
      <c r="B4" s="5"/>
      <c r="C4" s="6"/>
    </row>
    <row r="5" spans="1:25" ht="13.5" x14ac:dyDescent="0.35">
      <c r="A5" s="7"/>
      <c r="B5" s="70" t="s">
        <v>137</v>
      </c>
      <c r="C5" s="25" t="s">
        <v>41</v>
      </c>
      <c r="D5" s="70" t="s">
        <v>137</v>
      </c>
      <c r="E5" s="25" t="s">
        <v>41</v>
      </c>
      <c r="F5" s="27"/>
    </row>
    <row r="6" spans="1:25" x14ac:dyDescent="0.2">
      <c r="A6" s="1"/>
      <c r="B6" s="26" t="s">
        <v>54</v>
      </c>
      <c r="C6" s="27" t="s">
        <v>38</v>
      </c>
      <c r="D6" s="26" t="s">
        <v>54</v>
      </c>
      <c r="E6" s="27" t="s">
        <v>38</v>
      </c>
      <c r="F6" s="27"/>
    </row>
    <row r="7" spans="1:25" x14ac:dyDescent="0.2">
      <c r="A7" s="1"/>
      <c r="B7" s="71" t="s">
        <v>56</v>
      </c>
      <c r="C7" s="71" t="s">
        <v>56</v>
      </c>
      <c r="D7" s="71" t="s">
        <v>57</v>
      </c>
      <c r="E7" s="71" t="s">
        <v>57</v>
      </c>
      <c r="F7" s="72"/>
    </row>
    <row r="8" spans="1:25" x14ac:dyDescent="0.2">
      <c r="A8" s="1"/>
      <c r="B8" s="71"/>
      <c r="C8" s="71"/>
      <c r="D8" s="172" t="s">
        <v>58</v>
      </c>
      <c r="E8" s="172"/>
      <c r="F8" s="57"/>
      <c r="H8" s="134"/>
      <c r="I8" s="32"/>
    </row>
    <row r="9" spans="1:25" ht="12" x14ac:dyDescent="0.2">
      <c r="A9" s="1" t="s">
        <v>2</v>
      </c>
      <c r="B9" s="9">
        <v>9469706.8200000022</v>
      </c>
      <c r="C9" s="9">
        <v>10970907</v>
      </c>
      <c r="D9" s="9">
        <v>41389247.598174013</v>
      </c>
      <c r="E9" s="9">
        <v>47950543.2249</v>
      </c>
      <c r="F9" s="42"/>
      <c r="H9" s="135"/>
      <c r="I9" s="32"/>
      <c r="P9" s="132"/>
      <c r="R9" s="132"/>
      <c r="T9" s="150"/>
      <c r="U9" s="151"/>
      <c r="V9" s="152"/>
      <c r="W9" s="152"/>
      <c r="X9" s="152"/>
      <c r="Y9" s="152"/>
    </row>
    <row r="10" spans="1:25" ht="12" x14ac:dyDescent="0.2">
      <c r="A10" s="1" t="s">
        <v>3</v>
      </c>
      <c r="B10" s="9">
        <v>82871706</v>
      </c>
      <c r="C10" s="9">
        <v>82871706</v>
      </c>
      <c r="D10" s="9">
        <v>362207365.41420001</v>
      </c>
      <c r="E10" s="9">
        <v>362207365.41420001</v>
      </c>
      <c r="F10" s="42"/>
      <c r="H10" s="135"/>
      <c r="I10" s="32"/>
      <c r="P10" s="132"/>
      <c r="R10" s="132"/>
      <c r="T10" s="150"/>
      <c r="U10" s="151"/>
      <c r="V10" s="152"/>
      <c r="W10" s="152"/>
      <c r="X10" s="152"/>
      <c r="Y10" s="152"/>
    </row>
    <row r="11" spans="1:25" ht="12" x14ac:dyDescent="0.2">
      <c r="A11" s="1" t="s">
        <v>4</v>
      </c>
      <c r="B11" s="9">
        <v>1261644352.220237</v>
      </c>
      <c r="C11" s="9">
        <v>1168350972</v>
      </c>
      <c r="D11" s="9">
        <v>5514268958.2489901</v>
      </c>
      <c r="E11" s="9">
        <v>5106511584.3204002</v>
      </c>
      <c r="F11" s="42"/>
      <c r="H11" s="135"/>
      <c r="I11" s="32"/>
      <c r="P11" s="132"/>
      <c r="R11" s="132"/>
      <c r="T11" s="150"/>
      <c r="U11" s="151"/>
      <c r="V11" s="152"/>
      <c r="W11" s="152"/>
      <c r="X11" s="152"/>
      <c r="Y11" s="152"/>
    </row>
    <row r="12" spans="1:25" ht="12" x14ac:dyDescent="0.2">
      <c r="A12" s="16" t="s">
        <v>119</v>
      </c>
      <c r="B12" s="9">
        <v>109604968.15085454</v>
      </c>
      <c r="C12" s="9">
        <v>76543589</v>
      </c>
      <c r="D12" s="9">
        <v>479050434.29693997</v>
      </c>
      <c r="E12" s="9">
        <v>334549067.44230002</v>
      </c>
      <c r="F12" s="42"/>
      <c r="H12" s="135"/>
      <c r="I12" s="32"/>
      <c r="P12" s="132"/>
      <c r="R12" s="132"/>
      <c r="T12" s="150"/>
      <c r="U12" s="151"/>
      <c r="V12" s="152"/>
      <c r="W12" s="152"/>
      <c r="X12" s="152"/>
      <c r="Y12" s="152"/>
    </row>
    <row r="13" spans="1:25" ht="12" hidden="1" x14ac:dyDescent="0.2">
      <c r="A13" s="1"/>
      <c r="B13" s="9">
        <v>0</v>
      </c>
      <c r="C13" s="9">
        <v>0</v>
      </c>
      <c r="D13" s="9">
        <v>0</v>
      </c>
      <c r="E13" s="9">
        <v>0</v>
      </c>
      <c r="F13" s="42"/>
      <c r="H13" s="135"/>
      <c r="I13" s="32"/>
      <c r="P13" s="132"/>
      <c r="R13" s="132"/>
      <c r="T13" s="150"/>
      <c r="U13" s="151"/>
      <c r="V13" s="152"/>
      <c r="W13" s="152"/>
      <c r="X13" s="152"/>
      <c r="Y13" s="152"/>
    </row>
    <row r="14" spans="1:25" ht="12" x14ac:dyDescent="0.2">
      <c r="A14" s="1" t="s">
        <v>55</v>
      </c>
      <c r="B14" s="9">
        <v>3139455.08</v>
      </c>
      <c r="C14" s="9">
        <v>4143035</v>
      </c>
      <c r="D14" s="9">
        <v>13721616.318156</v>
      </c>
      <c r="E14" s="9">
        <v>18107963.074500002</v>
      </c>
      <c r="F14" s="42"/>
      <c r="H14" s="135"/>
      <c r="I14" s="32"/>
      <c r="P14" s="132"/>
      <c r="R14" s="132"/>
      <c r="T14" s="150"/>
      <c r="U14" s="151"/>
      <c r="V14" s="152"/>
      <c r="W14" s="152"/>
      <c r="X14" s="152"/>
      <c r="Y14" s="152"/>
    </row>
    <row r="15" spans="1:25" ht="14.25" hidden="1" x14ac:dyDescent="0.35">
      <c r="A15" s="16" t="s">
        <v>118</v>
      </c>
      <c r="B15" s="9">
        <v>2.514570951461792E-8</v>
      </c>
      <c r="C15" s="9">
        <v>0</v>
      </c>
      <c r="D15" s="9">
        <v>1.0990435257554055E-7</v>
      </c>
      <c r="E15" s="9">
        <v>0</v>
      </c>
      <c r="F15" s="42"/>
      <c r="H15" s="135"/>
      <c r="I15" s="32"/>
      <c r="P15" s="132"/>
      <c r="R15" s="132"/>
      <c r="T15" s="150"/>
      <c r="U15" s="151"/>
      <c r="V15" s="164"/>
      <c r="W15" s="164"/>
      <c r="X15" s="164"/>
      <c r="Y15" s="164"/>
    </row>
    <row r="16" spans="1:25" ht="12" x14ac:dyDescent="0.2">
      <c r="A16" s="33" t="s">
        <v>6</v>
      </c>
      <c r="B16" s="10">
        <f>SUM(B9:B15)</f>
        <v>1466730188.2710915</v>
      </c>
      <c r="C16" s="10">
        <f t="shared" ref="C16:E16" si="0">SUM(C9:C15)</f>
        <v>1342880209</v>
      </c>
      <c r="D16" s="10">
        <f t="shared" si="0"/>
        <v>6410637621.8764601</v>
      </c>
      <c r="E16" s="10">
        <f t="shared" si="0"/>
        <v>5869326523.4763002</v>
      </c>
      <c r="F16" s="55"/>
      <c r="H16" s="135"/>
      <c r="I16" s="32"/>
      <c r="P16" s="132"/>
      <c r="R16" s="132"/>
      <c r="T16" s="153"/>
      <c r="U16" s="154"/>
      <c r="V16" s="155"/>
      <c r="W16" s="155"/>
      <c r="X16" s="155"/>
      <c r="Y16" s="155"/>
    </row>
    <row r="17" spans="1:25" ht="12" hidden="1" x14ac:dyDescent="0.2">
      <c r="A17" s="11"/>
      <c r="B17" s="8"/>
      <c r="C17" s="8"/>
      <c r="H17" s="135"/>
      <c r="I17" s="32"/>
      <c r="P17" s="132"/>
      <c r="R17" s="132"/>
      <c r="T17" s="158"/>
      <c r="U17" s="151"/>
      <c r="V17" s="152"/>
      <c r="W17" s="152"/>
      <c r="X17" s="152"/>
      <c r="Y17" s="152"/>
    </row>
    <row r="18" spans="1:25" ht="12" x14ac:dyDescent="0.2">
      <c r="A18" s="1" t="s">
        <v>7</v>
      </c>
      <c r="B18" s="9">
        <v>329204004.73709178</v>
      </c>
      <c r="C18" s="9">
        <v>202167399</v>
      </c>
      <c r="D18" s="9">
        <v>1438851942.5044072</v>
      </c>
      <c r="E18" s="9">
        <v>883613050.80930007</v>
      </c>
      <c r="F18" s="42"/>
      <c r="H18" s="135"/>
      <c r="I18" s="32"/>
      <c r="P18" s="132"/>
      <c r="R18" s="132"/>
      <c r="T18" s="150"/>
      <c r="U18" s="151"/>
      <c r="V18" s="152"/>
      <c r="W18" s="152"/>
      <c r="X18" s="152"/>
      <c r="Y18" s="152"/>
    </row>
    <row r="19" spans="1:25" ht="12" x14ac:dyDescent="0.2">
      <c r="A19" s="16" t="s">
        <v>114</v>
      </c>
      <c r="B19" s="9">
        <v>690531906.10878813</v>
      </c>
      <c r="C19" s="9">
        <v>553537032</v>
      </c>
      <c r="D19" s="9">
        <v>3018107802.0296803</v>
      </c>
      <c r="E19" s="9">
        <v>2419344305.7624002</v>
      </c>
      <c r="F19" s="42"/>
      <c r="H19" s="135"/>
      <c r="I19" s="32"/>
      <c r="P19" s="132"/>
      <c r="R19" s="132"/>
      <c r="T19" s="150"/>
      <c r="U19" s="151"/>
      <c r="V19" s="152"/>
      <c r="W19" s="152"/>
      <c r="X19" s="152"/>
      <c r="Y19" s="152"/>
    </row>
    <row r="20" spans="1:25" ht="12" x14ac:dyDescent="0.2">
      <c r="A20" s="1" t="s">
        <v>8</v>
      </c>
      <c r="B20" s="9">
        <v>23958794.169999998</v>
      </c>
      <c r="C20" s="9">
        <v>209030</v>
      </c>
      <c r="D20" s="9">
        <v>104716701.678819</v>
      </c>
      <c r="E20" s="9">
        <v>913607.42100000009</v>
      </c>
      <c r="F20" s="42"/>
      <c r="H20" s="135"/>
      <c r="I20" s="32"/>
      <c r="P20" s="132"/>
      <c r="R20" s="132"/>
      <c r="T20" s="150"/>
      <c r="U20" s="156"/>
      <c r="V20" s="152"/>
      <c r="W20" s="152"/>
      <c r="X20" s="152"/>
      <c r="Y20" s="152"/>
    </row>
    <row r="21" spans="1:25" ht="14.25" x14ac:dyDescent="0.35">
      <c r="A21" s="1" t="s">
        <v>9</v>
      </c>
      <c r="B21" s="9">
        <v>50091260.649999999</v>
      </c>
      <c r="C21" s="9">
        <v>100655956</v>
      </c>
      <c r="D21" s="9">
        <v>218933872.92295501</v>
      </c>
      <c r="E21" s="9">
        <v>439936986.88920003</v>
      </c>
      <c r="F21" s="42"/>
      <c r="H21" s="135"/>
      <c r="I21" s="32"/>
      <c r="P21" s="132"/>
      <c r="R21" s="132"/>
      <c r="T21" s="150"/>
      <c r="U21" s="151"/>
      <c r="V21" s="157"/>
      <c r="W21" s="157"/>
      <c r="X21" s="157"/>
      <c r="Y21" s="157"/>
    </row>
    <row r="22" spans="1:25" ht="12" x14ac:dyDescent="0.2">
      <c r="A22" s="7" t="s">
        <v>10</v>
      </c>
      <c r="B22" s="10">
        <f>SUM(B18:B21)</f>
        <v>1093785965.66588</v>
      </c>
      <c r="C22" s="10">
        <f t="shared" ref="C22:E22" si="1">SUM(C18:C21)</f>
        <v>856569417</v>
      </c>
      <c r="D22" s="10">
        <f t="shared" si="1"/>
        <v>4780610319.1358604</v>
      </c>
      <c r="E22" s="10">
        <f t="shared" si="1"/>
        <v>3743807950.8819003</v>
      </c>
      <c r="F22" s="55"/>
      <c r="H22" s="135"/>
      <c r="I22" s="32"/>
      <c r="P22" s="132"/>
      <c r="R22" s="132"/>
      <c r="T22" s="153"/>
      <c r="U22" s="154"/>
      <c r="V22" s="155"/>
      <c r="W22" s="155"/>
      <c r="X22" s="155"/>
      <c r="Y22" s="155"/>
    </row>
    <row r="23" spans="1:25" ht="14.25" x14ac:dyDescent="0.35">
      <c r="A23" s="1" t="s">
        <v>5</v>
      </c>
      <c r="B23" s="8">
        <v>18622.786799907684</v>
      </c>
      <c r="C23" s="8">
        <v>18583</v>
      </c>
      <c r="D23" s="8">
        <v>81394.614266356526</v>
      </c>
      <c r="E23" s="8">
        <v>81220.718099999998</v>
      </c>
      <c r="H23" s="135"/>
      <c r="I23" s="32"/>
      <c r="P23" s="132"/>
      <c r="R23" s="132"/>
      <c r="T23" s="158"/>
      <c r="U23" s="151"/>
      <c r="V23" s="157"/>
      <c r="W23" s="157"/>
      <c r="X23" s="157"/>
      <c r="Y23" s="157"/>
    </row>
    <row r="24" spans="1:25" ht="15" thickBot="1" x14ac:dyDescent="0.4">
      <c r="A24" s="7" t="s">
        <v>11</v>
      </c>
      <c r="B24" s="12">
        <f>+B16+B22+B23</f>
        <v>2560534776.7237716</v>
      </c>
      <c r="C24" s="12">
        <f t="shared" ref="C24:E24" si="2">+C16+C22+C23</f>
        <v>2199468209</v>
      </c>
      <c r="D24" s="12">
        <f t="shared" si="2"/>
        <v>11191329335.626587</v>
      </c>
      <c r="E24" s="12">
        <f t="shared" si="2"/>
        <v>9613215695.0762997</v>
      </c>
      <c r="F24" s="55"/>
      <c r="H24" s="135"/>
      <c r="I24" s="32"/>
      <c r="P24" s="132"/>
      <c r="R24" s="132"/>
      <c r="T24" s="153"/>
      <c r="U24" s="154"/>
      <c r="V24" s="159"/>
      <c r="W24" s="159"/>
      <c r="X24" s="159"/>
      <c r="Y24" s="159"/>
    </row>
    <row r="25" spans="1:25" ht="12.75" hidden="1" thickTop="1" x14ac:dyDescent="0.2">
      <c r="A25" s="1"/>
      <c r="B25" s="64">
        <v>0</v>
      </c>
      <c r="C25" s="64">
        <v>0</v>
      </c>
      <c r="D25" s="64">
        <v>0</v>
      </c>
      <c r="E25" s="64">
        <v>0</v>
      </c>
      <c r="F25" s="58"/>
      <c r="H25" s="135"/>
      <c r="I25" s="32"/>
      <c r="P25" s="132"/>
      <c r="R25" s="132"/>
      <c r="T25" s="158"/>
      <c r="U25" s="151"/>
      <c r="V25" s="165"/>
      <c r="W25" s="165"/>
      <c r="X25" s="165"/>
      <c r="Y25" s="165"/>
    </row>
    <row r="26" spans="1:25" ht="12" hidden="1" x14ac:dyDescent="0.2">
      <c r="A26" s="1"/>
      <c r="B26" s="8"/>
      <c r="C26" s="8"/>
      <c r="H26" s="135"/>
      <c r="I26" s="32"/>
      <c r="P26" s="132"/>
      <c r="R26" s="132"/>
      <c r="T26" s="158"/>
      <c r="U26" s="151"/>
      <c r="V26" s="166"/>
      <c r="W26" s="166"/>
      <c r="X26" s="166"/>
      <c r="Y26" s="166"/>
    </row>
    <row r="27" spans="1:25" ht="12.75" thickTop="1" x14ac:dyDescent="0.2">
      <c r="A27" s="16" t="s">
        <v>115</v>
      </c>
      <c r="B27" s="9">
        <v>881102250.18999994</v>
      </c>
      <c r="C27" s="9">
        <v>1463323897</v>
      </c>
      <c r="D27" s="9">
        <v>3851033604.9054332</v>
      </c>
      <c r="E27" s="9">
        <v>6395749755.8478994</v>
      </c>
      <c r="F27" s="42"/>
      <c r="H27" s="135"/>
      <c r="I27" s="32"/>
      <c r="P27" s="132"/>
      <c r="R27" s="132"/>
      <c r="T27" s="150"/>
      <c r="U27" s="151"/>
      <c r="V27" s="152"/>
      <c r="W27" s="152"/>
      <c r="X27" s="152"/>
      <c r="Y27" s="152"/>
    </row>
    <row r="28" spans="1:25" ht="12" x14ac:dyDescent="0.2">
      <c r="A28" s="1" t="s">
        <v>12</v>
      </c>
      <c r="B28" s="9">
        <v>74050517.840000004</v>
      </c>
      <c r="C28" s="9">
        <v>74050518</v>
      </c>
      <c r="D28" s="9">
        <v>323652598.32328802</v>
      </c>
      <c r="E28" s="9">
        <v>323652599.0226</v>
      </c>
      <c r="F28" s="42"/>
      <c r="H28" s="135"/>
      <c r="I28" s="32"/>
      <c r="P28" s="132"/>
      <c r="R28" s="132"/>
      <c r="T28" s="150"/>
      <c r="U28" s="151"/>
      <c r="V28" s="152"/>
      <c r="W28" s="152"/>
      <c r="X28" s="152"/>
      <c r="Y28" s="152"/>
    </row>
    <row r="29" spans="1:25" ht="12" x14ac:dyDescent="0.2">
      <c r="A29" s="16" t="s">
        <v>116</v>
      </c>
      <c r="B29" s="9">
        <v>311636330.42009014</v>
      </c>
      <c r="C29" s="9">
        <v>125410659</v>
      </c>
      <c r="D29" s="9">
        <v>1362068909.3670881</v>
      </c>
      <c r="E29" s="9">
        <v>548132367.29130006</v>
      </c>
      <c r="F29" s="42"/>
      <c r="H29" s="135"/>
      <c r="I29" s="32"/>
      <c r="P29" s="132"/>
      <c r="R29" s="132"/>
      <c r="T29" s="150"/>
      <c r="U29" s="151"/>
      <c r="V29" s="152"/>
      <c r="W29" s="152"/>
      <c r="X29" s="152"/>
      <c r="Y29" s="152"/>
    </row>
    <row r="30" spans="1:25" ht="12" x14ac:dyDescent="0.2">
      <c r="A30" s="1" t="s">
        <v>13</v>
      </c>
      <c r="B30" s="9">
        <v>14810715.491621407</v>
      </c>
      <c r="C30" s="9">
        <v>-15503101</v>
      </c>
      <c r="D30" s="9">
        <v>64733194.199229687</v>
      </c>
      <c r="E30" s="9">
        <v>-67759403.540700004</v>
      </c>
      <c r="F30" s="42"/>
      <c r="H30" s="135"/>
      <c r="I30" s="32"/>
      <c r="P30" s="132"/>
      <c r="R30" s="132"/>
      <c r="T30" s="150"/>
      <c r="U30" s="151"/>
      <c r="V30" s="152"/>
      <c r="W30" s="152"/>
      <c r="X30" s="152"/>
      <c r="Y30" s="152"/>
    </row>
    <row r="31" spans="1:25" ht="12" x14ac:dyDescent="0.2">
      <c r="A31" s="16" t="s">
        <v>59</v>
      </c>
      <c r="B31" s="9">
        <v>1059285994.6215652</v>
      </c>
      <c r="C31" s="9">
        <v>1059285995</v>
      </c>
      <c r="D31" s="9">
        <v>4629821295.6924753</v>
      </c>
      <c r="E31" s="9">
        <v>4629821296.3465004</v>
      </c>
      <c r="F31" s="42"/>
      <c r="H31" s="135"/>
      <c r="I31" s="32"/>
      <c r="P31" s="132"/>
      <c r="R31" s="132"/>
      <c r="T31" s="150"/>
      <c r="U31" s="151"/>
      <c r="V31" s="152"/>
      <c r="W31" s="152"/>
      <c r="X31" s="152"/>
      <c r="Y31" s="152"/>
    </row>
    <row r="32" spans="1:25" ht="12" x14ac:dyDescent="0.2">
      <c r="A32" s="16" t="s">
        <v>60</v>
      </c>
      <c r="B32" s="9">
        <v>-596832659</v>
      </c>
      <c r="C32" s="9">
        <v>-596832659</v>
      </c>
      <c r="D32" s="9">
        <v>-2608576502.6912999</v>
      </c>
      <c r="E32" s="9">
        <v>-2608576502.6912999</v>
      </c>
      <c r="F32" s="42"/>
      <c r="H32" s="135"/>
      <c r="I32" s="32"/>
      <c r="P32" s="132"/>
      <c r="R32" s="132"/>
      <c r="T32" s="150"/>
      <c r="U32" s="151"/>
      <c r="V32" s="152"/>
      <c r="W32" s="152"/>
      <c r="X32" s="152"/>
      <c r="Y32" s="152"/>
    </row>
    <row r="33" spans="1:25" ht="12" x14ac:dyDescent="0.2">
      <c r="A33" s="16" t="s">
        <v>89</v>
      </c>
      <c r="B33" s="9">
        <v>-1112612836.0237627</v>
      </c>
      <c r="C33" s="9">
        <v>-1506582395</v>
      </c>
      <c r="D33" s="9">
        <v>-4862896922.4090595</v>
      </c>
      <c r="E33" s="9">
        <v>-6584819673.8264999</v>
      </c>
      <c r="F33" s="42"/>
      <c r="H33" s="135"/>
      <c r="I33" s="32"/>
      <c r="P33" s="132"/>
      <c r="R33" s="132"/>
      <c r="T33" s="150"/>
      <c r="U33" s="151"/>
      <c r="V33" s="152"/>
      <c r="W33" s="152"/>
      <c r="X33" s="152"/>
      <c r="Y33" s="152"/>
    </row>
    <row r="34" spans="1:25" ht="12" x14ac:dyDescent="0.2">
      <c r="A34" s="16" t="s">
        <v>117</v>
      </c>
      <c r="B34" s="9">
        <v>-185860867.72846028</v>
      </c>
      <c r="C34" s="9">
        <v>-199779921</v>
      </c>
      <c r="D34" s="9">
        <v>-812342094.35358143</v>
      </c>
      <c r="E34" s="9">
        <v>-873178100.7147001</v>
      </c>
      <c r="F34" s="42"/>
      <c r="H34" s="135"/>
      <c r="I34" s="32"/>
      <c r="P34" s="132"/>
      <c r="R34" s="132"/>
      <c r="T34" s="150"/>
      <c r="U34" s="151"/>
      <c r="V34" s="152"/>
      <c r="W34" s="152"/>
      <c r="X34" s="152"/>
      <c r="Y34" s="152"/>
    </row>
    <row r="35" spans="1:25" ht="22.5" x14ac:dyDescent="0.2">
      <c r="A35" s="73" t="s">
        <v>61</v>
      </c>
      <c r="B35" s="43">
        <f>SUM(B27:B34)</f>
        <v>445579445.81105375</v>
      </c>
      <c r="C35" s="43">
        <f t="shared" ref="C35:E35" si="3">SUM(C27:C34)</f>
        <v>403372993</v>
      </c>
      <c r="D35" s="43">
        <f t="shared" si="3"/>
        <v>1947494083.0335741</v>
      </c>
      <c r="E35" s="43">
        <f t="shared" si="3"/>
        <v>1763022337.7351003</v>
      </c>
      <c r="F35" s="55"/>
      <c r="H35" s="136"/>
      <c r="I35" s="32"/>
      <c r="P35" s="132"/>
      <c r="R35" s="132"/>
      <c r="T35" s="160"/>
      <c r="U35" s="154"/>
      <c r="V35" s="161"/>
      <c r="W35" s="161"/>
      <c r="X35" s="161"/>
      <c r="Y35" s="161"/>
    </row>
    <row r="36" spans="1:25" ht="12" x14ac:dyDescent="0.2">
      <c r="A36" s="16" t="s">
        <v>62</v>
      </c>
      <c r="B36" s="9">
        <v>16995744.003463451</v>
      </c>
      <c r="C36" s="9">
        <v>17924067</v>
      </c>
      <c r="D36" s="9">
        <v>74283294.885937706</v>
      </c>
      <c r="E36" s="9">
        <v>78340717.636900008</v>
      </c>
      <c r="F36" s="42"/>
      <c r="H36" s="135"/>
      <c r="I36" s="32"/>
      <c r="P36" s="132"/>
      <c r="R36" s="132"/>
      <c r="T36" s="150"/>
      <c r="U36" s="151"/>
      <c r="V36" s="152"/>
      <c r="W36" s="152"/>
      <c r="X36" s="152"/>
      <c r="Y36" s="152"/>
    </row>
    <row r="37" spans="1:25" ht="12.75" thickBot="1" x14ac:dyDescent="0.25">
      <c r="A37" s="7" t="s">
        <v>14</v>
      </c>
      <c r="B37" s="12">
        <f>+B35+B36</f>
        <v>462575189.8145172</v>
      </c>
      <c r="C37" s="12">
        <f t="shared" ref="C37:E37" si="4">+C35+C36</f>
        <v>421297060</v>
      </c>
      <c r="D37" s="12">
        <f t="shared" si="4"/>
        <v>2021777377.9195118</v>
      </c>
      <c r="E37" s="12">
        <f t="shared" si="4"/>
        <v>1841363055.3720002</v>
      </c>
      <c r="F37" s="55"/>
      <c r="H37" s="135"/>
      <c r="I37" s="32"/>
      <c r="P37" s="132"/>
      <c r="R37" s="132"/>
      <c r="T37" s="153"/>
      <c r="U37" s="154"/>
      <c r="V37" s="155"/>
      <c r="W37" s="155"/>
      <c r="X37" s="155"/>
      <c r="Y37" s="155"/>
    </row>
    <row r="38" spans="1:25" ht="12.75" hidden="1" thickTop="1" x14ac:dyDescent="0.2">
      <c r="A38" s="1"/>
      <c r="B38" s="8"/>
      <c r="C38" s="8"/>
      <c r="H38" s="135"/>
      <c r="I38" s="32"/>
      <c r="P38" s="132"/>
      <c r="R38" s="132"/>
      <c r="T38" s="158"/>
      <c r="U38" s="151"/>
      <c r="V38" s="152"/>
      <c r="W38" s="152"/>
      <c r="X38" s="152"/>
      <c r="Y38" s="152"/>
    </row>
    <row r="39" spans="1:25" ht="12" hidden="1" x14ac:dyDescent="0.2">
      <c r="A39" s="1"/>
      <c r="B39" s="8"/>
      <c r="C39" s="8"/>
      <c r="H39" s="135"/>
      <c r="I39" s="32"/>
      <c r="P39" s="132"/>
      <c r="R39" s="132"/>
      <c r="T39" s="158"/>
      <c r="U39" s="151"/>
      <c r="V39" s="152"/>
      <c r="W39" s="152"/>
      <c r="X39" s="152"/>
      <c r="Y39" s="152"/>
    </row>
    <row r="40" spans="1:25" ht="12" hidden="1" x14ac:dyDescent="0.2">
      <c r="A40" s="45" t="s">
        <v>15</v>
      </c>
      <c r="B40" s="44"/>
      <c r="C40" s="44"/>
      <c r="D40" s="46"/>
      <c r="E40" s="46"/>
      <c r="F40" s="59"/>
      <c r="H40" s="137"/>
      <c r="I40" s="32"/>
      <c r="P40" s="132"/>
      <c r="R40" s="132"/>
      <c r="T40" s="150"/>
      <c r="U40" s="151"/>
      <c r="V40" s="152"/>
      <c r="W40" s="152"/>
      <c r="X40" s="152"/>
      <c r="Y40" s="152"/>
    </row>
    <row r="41" spans="1:25" ht="12.75" thickTop="1" x14ac:dyDescent="0.2">
      <c r="A41" s="16" t="s">
        <v>120</v>
      </c>
      <c r="B41" s="8">
        <v>191729051.83000001</v>
      </c>
      <c r="C41" s="8">
        <v>240000000</v>
      </c>
      <c r="D41" s="8">
        <v>837990166.83338106</v>
      </c>
      <c r="E41" s="8">
        <v>1048968000.0000001</v>
      </c>
      <c r="F41" s="58"/>
      <c r="H41" s="135"/>
      <c r="I41" s="32"/>
      <c r="P41" s="132"/>
      <c r="R41" s="132"/>
      <c r="T41" s="150"/>
      <c r="U41" s="151"/>
      <c r="V41" s="152"/>
      <c r="W41" s="152"/>
      <c r="X41" s="152"/>
      <c r="Y41" s="152"/>
    </row>
    <row r="42" spans="1:25" ht="12" x14ac:dyDescent="0.2">
      <c r="A42" s="1" t="s">
        <v>16</v>
      </c>
      <c r="B42" s="9">
        <v>84606212.740388021</v>
      </c>
      <c r="C42" s="9">
        <v>79332744</v>
      </c>
      <c r="D42" s="9">
        <v>369788374.02441394</v>
      </c>
      <c r="E42" s="9">
        <v>346739624.2008</v>
      </c>
      <c r="F42" s="42"/>
      <c r="H42" s="135"/>
      <c r="I42" s="32"/>
      <c r="P42" s="132"/>
      <c r="R42" s="132"/>
      <c r="T42" s="150"/>
      <c r="U42" s="151"/>
      <c r="V42" s="152"/>
      <c r="W42" s="152"/>
      <c r="X42" s="152"/>
      <c r="Y42" s="152"/>
    </row>
    <row r="43" spans="1:25" s="31" customFormat="1" ht="12" x14ac:dyDescent="0.2">
      <c r="A43" s="16" t="s">
        <v>121</v>
      </c>
      <c r="B43" s="9">
        <v>108237080.71855538</v>
      </c>
      <c r="C43" s="9">
        <v>81816635</v>
      </c>
      <c r="D43" s="9">
        <v>473071808.69659001</v>
      </c>
      <c r="E43" s="9">
        <v>357595966.59450001</v>
      </c>
      <c r="F43" s="42"/>
      <c r="G43" s="60"/>
      <c r="H43" s="135"/>
      <c r="I43" s="32"/>
      <c r="K43" s="74"/>
      <c r="L43" s="74"/>
      <c r="M43" s="74"/>
      <c r="N43" s="74"/>
      <c r="O43" s="132"/>
      <c r="P43" s="132"/>
      <c r="Q43" s="168"/>
      <c r="R43" s="132"/>
      <c r="S43" s="170"/>
      <c r="T43" s="150"/>
      <c r="U43" s="151"/>
      <c r="V43" s="152"/>
      <c r="W43" s="152"/>
      <c r="X43" s="152"/>
      <c r="Y43" s="152"/>
    </row>
    <row r="44" spans="1:25" ht="14.25" x14ac:dyDescent="0.35">
      <c r="A44" s="16" t="s">
        <v>122</v>
      </c>
      <c r="B44" s="9">
        <v>72659145.679440409</v>
      </c>
      <c r="C44" s="9">
        <v>4339808</v>
      </c>
      <c r="D44" s="9">
        <v>317571328.0211302</v>
      </c>
      <c r="E44" s="9">
        <v>18967998.825600002</v>
      </c>
      <c r="F44" s="42"/>
      <c r="H44" s="135"/>
      <c r="I44" s="32"/>
      <c r="P44" s="132"/>
      <c r="R44" s="132"/>
      <c r="T44" s="150"/>
      <c r="U44" s="162"/>
      <c r="V44" s="157"/>
      <c r="W44" s="157"/>
      <c r="X44" s="157"/>
      <c r="Y44" s="157"/>
    </row>
    <row r="45" spans="1:25" ht="12" x14ac:dyDescent="0.2">
      <c r="A45" s="16" t="s">
        <v>63</v>
      </c>
      <c r="B45" s="9">
        <v>173749.44</v>
      </c>
      <c r="C45" s="9">
        <v>356061</v>
      </c>
      <c r="D45" s="9">
        <v>759406.67740800011</v>
      </c>
      <c r="E45" s="9">
        <v>1556235.8127000001</v>
      </c>
      <c r="F45" s="42"/>
      <c r="H45" s="135"/>
      <c r="I45" s="32"/>
      <c r="P45" s="132"/>
      <c r="R45" s="132"/>
      <c r="T45" s="153"/>
      <c r="U45" s="154"/>
      <c r="V45" s="155"/>
      <c r="W45" s="155"/>
      <c r="X45" s="155"/>
      <c r="Y45" s="155"/>
    </row>
    <row r="46" spans="1:25" ht="12" x14ac:dyDescent="0.2">
      <c r="A46" s="7" t="s">
        <v>17</v>
      </c>
      <c r="B46" s="10">
        <f>SUM(B41:B45)</f>
        <v>457405240.40838379</v>
      </c>
      <c r="C46" s="10">
        <f t="shared" ref="C46:E46" si="5">SUM(C41:C45)</f>
        <v>405845248</v>
      </c>
      <c r="D46" s="10">
        <f t="shared" si="5"/>
        <v>1999181084.2529233</v>
      </c>
      <c r="E46" s="10">
        <f t="shared" si="5"/>
        <v>1773827825.4336002</v>
      </c>
      <c r="F46" s="55"/>
      <c r="H46" s="135"/>
      <c r="I46" s="32"/>
      <c r="P46" s="132"/>
      <c r="R46" s="132"/>
      <c r="T46" s="158"/>
      <c r="U46" s="151"/>
      <c r="V46" s="152"/>
      <c r="W46" s="152"/>
      <c r="X46" s="152"/>
      <c r="Y46" s="152"/>
    </row>
    <row r="47" spans="1:25" ht="12" hidden="1" x14ac:dyDescent="0.2">
      <c r="A47" s="1"/>
      <c r="B47" s="8"/>
      <c r="C47" s="8"/>
      <c r="D47" s="8"/>
      <c r="E47" s="8"/>
      <c r="F47" s="58"/>
      <c r="H47" s="135"/>
      <c r="I47" s="32"/>
      <c r="P47" s="132"/>
      <c r="R47" s="132"/>
      <c r="T47" s="150"/>
      <c r="U47" s="151"/>
      <c r="V47" s="152"/>
      <c r="W47" s="152"/>
      <c r="X47" s="163"/>
      <c r="Y47" s="163"/>
    </row>
    <row r="48" spans="1:25" ht="12" x14ac:dyDescent="0.2">
      <c r="A48" s="1" t="s">
        <v>18</v>
      </c>
      <c r="B48" s="9">
        <v>1543058588.5269141</v>
      </c>
      <c r="C48" s="9">
        <v>1267733760</v>
      </c>
      <c r="D48" s="9">
        <v>6744246164.0573835</v>
      </c>
      <c r="E48" s="9">
        <v>5540883944.6020012</v>
      </c>
      <c r="F48" s="42"/>
      <c r="H48" s="135"/>
      <c r="I48" s="32"/>
      <c r="P48" s="132"/>
      <c r="R48" s="132"/>
      <c r="T48" s="150"/>
      <c r="U48" s="151"/>
      <c r="V48" s="152"/>
      <c r="W48" s="152"/>
      <c r="X48" s="163"/>
      <c r="Y48" s="163"/>
    </row>
    <row r="49" spans="1:25" s="31" customFormat="1" ht="12" x14ac:dyDescent="0.2">
      <c r="A49" s="1" t="s">
        <v>19</v>
      </c>
      <c r="B49" s="9">
        <v>44880251.790000014</v>
      </c>
      <c r="C49" s="9">
        <v>30912849</v>
      </c>
      <c r="D49" s="9">
        <v>196158115.49855307</v>
      </c>
      <c r="E49" s="9">
        <v>135110789.1243</v>
      </c>
      <c r="F49" s="42"/>
      <c r="G49" s="60"/>
      <c r="H49" s="135"/>
      <c r="I49" s="32"/>
      <c r="K49" s="74"/>
      <c r="L49" s="74"/>
      <c r="M49" s="74"/>
      <c r="N49" s="74"/>
      <c r="O49" s="132"/>
      <c r="P49" s="132"/>
      <c r="Q49" s="168"/>
      <c r="R49" s="132"/>
      <c r="S49" s="170"/>
      <c r="T49" s="150"/>
      <c r="U49" s="156"/>
      <c r="V49" s="152"/>
      <c r="W49" s="152"/>
      <c r="X49" s="163"/>
      <c r="Y49" s="163"/>
    </row>
    <row r="50" spans="1:25" ht="12" x14ac:dyDescent="0.2">
      <c r="A50" s="1" t="s">
        <v>121</v>
      </c>
      <c r="B50" s="9">
        <v>3679908.1184996399</v>
      </c>
      <c r="C50" s="9">
        <v>4003884</v>
      </c>
      <c r="D50" s="9">
        <v>16083774.413526377</v>
      </c>
      <c r="E50" s="9">
        <v>17499775.798800003</v>
      </c>
      <c r="F50" s="42"/>
      <c r="H50" s="135"/>
      <c r="I50" s="32"/>
      <c r="P50" s="132"/>
      <c r="R50" s="132"/>
      <c r="T50" s="150"/>
      <c r="U50" s="151"/>
      <c r="V50" s="152"/>
      <c r="W50" s="152"/>
      <c r="X50" s="163"/>
      <c r="Y50" s="163"/>
    </row>
    <row r="51" spans="1:25" ht="12" x14ac:dyDescent="0.2">
      <c r="A51" s="1" t="s">
        <v>8</v>
      </c>
      <c r="B51" s="9">
        <v>3478830.26</v>
      </c>
      <c r="C51" s="9">
        <v>375916</v>
      </c>
      <c r="D51" s="9">
        <v>15204923.417382</v>
      </c>
      <c r="E51" s="9">
        <v>1643016.0612000001</v>
      </c>
      <c r="F51" s="42"/>
      <c r="H51" s="135"/>
      <c r="I51" s="32"/>
      <c r="P51" s="132"/>
      <c r="R51" s="132"/>
      <c r="T51" s="150"/>
      <c r="U51" s="151"/>
      <c r="V51" s="152"/>
      <c r="W51" s="152"/>
      <c r="X51" s="163"/>
      <c r="Y51" s="163"/>
    </row>
    <row r="52" spans="1:25" ht="12" x14ac:dyDescent="0.2">
      <c r="A52" s="1" t="s">
        <v>123</v>
      </c>
      <c r="B52" s="9">
        <v>0</v>
      </c>
      <c r="C52" s="9">
        <v>12342166</v>
      </c>
      <c r="D52" s="9">
        <v>0</v>
      </c>
      <c r="E52" s="9">
        <v>53943904.9362</v>
      </c>
      <c r="F52" s="42"/>
      <c r="H52" s="135"/>
      <c r="I52" s="32"/>
      <c r="P52" s="132"/>
      <c r="R52" s="132"/>
      <c r="T52" s="150"/>
      <c r="U52" s="151"/>
      <c r="V52" s="152"/>
      <c r="W52" s="152"/>
      <c r="X52" s="163"/>
      <c r="Y52" s="163"/>
    </row>
    <row r="53" spans="1:25" ht="12" x14ac:dyDescent="0.2">
      <c r="A53" s="1" t="s">
        <v>124</v>
      </c>
      <c r="B53" s="9">
        <v>42421794.300000004</v>
      </c>
      <c r="C53" s="9">
        <v>52949083</v>
      </c>
      <c r="D53" s="9">
        <v>185412936.34701002</v>
      </c>
      <c r="E53" s="9">
        <v>231424556.06810001</v>
      </c>
      <c r="F53" s="42"/>
      <c r="H53" s="135"/>
      <c r="I53" s="32"/>
      <c r="P53" s="132"/>
      <c r="R53" s="132"/>
      <c r="T53" s="150"/>
      <c r="U53" s="151"/>
      <c r="V53" s="152"/>
      <c r="W53" s="152"/>
      <c r="X53" s="163"/>
      <c r="Y53" s="163"/>
    </row>
    <row r="54" spans="1:25" ht="12" x14ac:dyDescent="0.2">
      <c r="A54" s="16" t="s">
        <v>64</v>
      </c>
      <c r="B54" s="9">
        <v>3034973.6399999997</v>
      </c>
      <c r="C54" s="9">
        <v>4008243</v>
      </c>
      <c r="D54" s="9">
        <v>13264959.288347999</v>
      </c>
      <c r="E54" s="9">
        <v>17518827.680100001</v>
      </c>
      <c r="F54" s="42"/>
      <c r="H54" s="135"/>
      <c r="I54" s="32"/>
      <c r="P54" s="132"/>
      <c r="R54" s="132"/>
      <c r="T54" s="150"/>
      <c r="U54" s="151"/>
      <c r="V54" s="152"/>
      <c r="W54" s="152"/>
      <c r="X54" s="163"/>
      <c r="Y54" s="163"/>
    </row>
    <row r="55" spans="1:25" ht="12" x14ac:dyDescent="0.2">
      <c r="A55" s="7" t="s">
        <v>20</v>
      </c>
      <c r="B55" s="10">
        <f>SUM(B48:B54)</f>
        <v>1640554346.6354139</v>
      </c>
      <c r="C55" s="10">
        <f t="shared" ref="C55:E55" si="6">SUM(C48:C54)</f>
        <v>1372325901</v>
      </c>
      <c r="D55" s="10">
        <f t="shared" si="6"/>
        <v>7170370873.0222034</v>
      </c>
      <c r="E55" s="10">
        <f t="shared" si="6"/>
        <v>5998024814.2707024</v>
      </c>
      <c r="F55" s="55"/>
      <c r="H55" s="135"/>
      <c r="I55" s="32"/>
      <c r="P55" s="132"/>
      <c r="R55" s="132"/>
      <c r="T55" s="167"/>
      <c r="U55" s="151"/>
      <c r="V55" s="152"/>
      <c r="W55" s="152"/>
      <c r="X55" s="163"/>
      <c r="Y55" s="163"/>
    </row>
    <row r="56" spans="1:25" ht="12" hidden="1" x14ac:dyDescent="0.2">
      <c r="A56" s="1"/>
      <c r="B56" s="8"/>
      <c r="C56" s="8"/>
      <c r="D56" s="8"/>
      <c r="E56" s="8"/>
      <c r="F56" s="58"/>
      <c r="H56" s="54"/>
      <c r="P56" s="132"/>
      <c r="R56" s="132"/>
      <c r="T56" s="153"/>
      <c r="U56" s="154"/>
      <c r="V56" s="155"/>
      <c r="W56" s="155"/>
      <c r="X56" s="155"/>
      <c r="Y56" s="155"/>
    </row>
    <row r="57" spans="1:25" ht="12.75" thickBot="1" x14ac:dyDescent="0.25">
      <c r="A57" s="7" t="s">
        <v>21</v>
      </c>
      <c r="B57" s="12">
        <v>2560534776.7284818</v>
      </c>
      <c r="C57" s="12">
        <v>2199468209</v>
      </c>
      <c r="D57" s="12">
        <v>11191329335.627176</v>
      </c>
      <c r="E57" s="12">
        <v>9613215695.0763016</v>
      </c>
      <c r="F57" s="55"/>
      <c r="G57" s="55"/>
      <c r="H57" s="135"/>
      <c r="I57" s="32"/>
      <c r="P57" s="132"/>
      <c r="R57" s="132"/>
      <c r="T57" s="158"/>
      <c r="U57" s="151"/>
      <c r="V57" s="152"/>
      <c r="W57" s="152"/>
      <c r="X57" s="152"/>
      <c r="Y57" s="152"/>
    </row>
    <row r="58" spans="1:25" ht="15" thickTop="1" x14ac:dyDescent="0.35">
      <c r="B58" s="130"/>
      <c r="C58" s="130"/>
      <c r="D58" s="130"/>
      <c r="E58" s="130"/>
      <c r="F58" s="61"/>
      <c r="T58" s="153"/>
      <c r="U58" s="154"/>
      <c r="V58" s="159"/>
      <c r="W58" s="159"/>
      <c r="X58" s="159"/>
      <c r="Y58" s="159"/>
    </row>
    <row r="59" spans="1:25" x14ac:dyDescent="0.2">
      <c r="B59" s="130"/>
      <c r="C59" s="130"/>
      <c r="D59" s="130"/>
      <c r="E59" s="130"/>
    </row>
  </sheetData>
  <mergeCells count="1">
    <mergeCell ref="D8:E8"/>
  </mergeCells>
  <pageMargins left="0.7" right="0.7" top="0.75" bottom="0.75" header="0.3" footer="0.3"/>
  <pageSetup paperSize="9" orientation="portrait" r:id="rId1"/>
  <customProperties>
    <customPr name="_pios_id" r:id="rId2"/>
    <customPr name="EpmWorksheetKeyString_GUID" r:id="rId3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9"/>
  <sheetViews>
    <sheetView zoomScaleNormal="100" workbookViewId="0">
      <selection activeCell="C53" sqref="C53"/>
    </sheetView>
  </sheetViews>
  <sheetFormatPr defaultColWidth="9" defaultRowHeight="11.25" x14ac:dyDescent="0.2"/>
  <cols>
    <col min="1" max="1" width="39.140625" style="32" bestFit="1" customWidth="1"/>
    <col min="2" max="2" width="17.5703125" style="32" customWidth="1"/>
    <col min="3" max="3" width="17" style="32" bestFit="1" customWidth="1"/>
    <col min="4" max="5" width="17" style="30" bestFit="1" customWidth="1"/>
    <col min="6" max="6" width="9" style="30"/>
    <col min="7" max="7" width="58.140625" style="51" bestFit="1" customWidth="1"/>
    <col min="8" max="8" width="9" style="52"/>
    <col min="9" max="9" width="9" style="30"/>
    <col min="10" max="11" width="12.5703125" style="74" bestFit="1" customWidth="1"/>
    <col min="12" max="12" width="13.5703125" style="74" bestFit="1" customWidth="1"/>
    <col min="13" max="13" width="12.85546875" style="74" bestFit="1" customWidth="1"/>
    <col min="14" max="17" width="4.42578125" style="168" bestFit="1" customWidth="1"/>
    <col min="18" max="16384" width="9" style="30"/>
  </cols>
  <sheetData>
    <row r="1" spans="1:8" x14ac:dyDescent="0.2">
      <c r="A1" s="75" t="s">
        <v>0</v>
      </c>
    </row>
    <row r="2" spans="1:8" x14ac:dyDescent="0.2">
      <c r="A2" s="37" t="s">
        <v>140</v>
      </c>
      <c r="B2" s="30"/>
      <c r="C2" s="30"/>
      <c r="G2" s="77"/>
      <c r="H2" s="30"/>
    </row>
    <row r="3" spans="1:8" x14ac:dyDescent="0.2">
      <c r="A3" s="65" t="s">
        <v>130</v>
      </c>
    </row>
    <row r="4" spans="1:8" x14ac:dyDescent="0.2">
      <c r="A4" s="13"/>
      <c r="B4" s="17"/>
      <c r="C4" s="17"/>
    </row>
    <row r="5" spans="1:8" ht="27" x14ac:dyDescent="0.35">
      <c r="A5" s="14"/>
      <c r="B5" s="18" t="s">
        <v>138</v>
      </c>
      <c r="C5" s="18" t="s">
        <v>139</v>
      </c>
      <c r="D5" s="18" t="s">
        <v>138</v>
      </c>
      <c r="E5" s="18" t="s">
        <v>139</v>
      </c>
    </row>
    <row r="6" spans="1:8" x14ac:dyDescent="0.2">
      <c r="A6" s="14"/>
      <c r="B6" s="38" t="s">
        <v>54</v>
      </c>
      <c r="C6" s="38" t="s">
        <v>38</v>
      </c>
      <c r="D6" s="38" t="s">
        <v>54</v>
      </c>
      <c r="E6" s="38" t="s">
        <v>38</v>
      </c>
    </row>
    <row r="7" spans="1:8" x14ac:dyDescent="0.2">
      <c r="A7" s="14"/>
      <c r="B7" s="50" t="s">
        <v>56</v>
      </c>
      <c r="C7" s="50" t="s">
        <v>56</v>
      </c>
      <c r="D7" s="50" t="s">
        <v>57</v>
      </c>
      <c r="E7" s="50" t="s">
        <v>57</v>
      </c>
    </row>
    <row r="8" spans="1:8" x14ac:dyDescent="0.2">
      <c r="A8" s="14"/>
      <c r="B8" s="50"/>
      <c r="C8" s="50"/>
      <c r="D8" s="172" t="s">
        <v>58</v>
      </c>
      <c r="E8" s="172"/>
    </row>
    <row r="9" spans="1:8" x14ac:dyDescent="0.2">
      <c r="A9" s="16" t="s">
        <v>108</v>
      </c>
      <c r="B9" s="39">
        <v>3348256153.2299995</v>
      </c>
      <c r="C9" s="39">
        <v>2334222534</v>
      </c>
      <c r="D9" s="39">
        <v>14634223168.922359</v>
      </c>
      <c r="E9" s="39">
        <v>10202186429.3538</v>
      </c>
      <c r="G9" s="138"/>
      <c r="H9" s="32"/>
    </row>
    <row r="10" spans="1:8" x14ac:dyDescent="0.2">
      <c r="A10" s="16" t="s">
        <v>109</v>
      </c>
      <c r="B10" s="39">
        <v>-3141182173.5386276</v>
      </c>
      <c r="C10" s="39">
        <v>-2243249528</v>
      </c>
      <c r="D10" s="39">
        <v>-13729164925.885281</v>
      </c>
      <c r="E10" s="39">
        <v>-9804570713.0296001</v>
      </c>
      <c r="G10" s="138"/>
      <c r="H10" s="32"/>
    </row>
    <row r="11" spans="1:8" hidden="1" x14ac:dyDescent="0.2">
      <c r="A11" s="15"/>
      <c r="B11" s="39"/>
      <c r="C11" s="39"/>
      <c r="D11" s="39"/>
      <c r="E11" s="39"/>
      <c r="G11" s="138"/>
      <c r="H11" s="32"/>
    </row>
    <row r="12" spans="1:8" x14ac:dyDescent="0.2">
      <c r="A12" s="33" t="s">
        <v>125</v>
      </c>
      <c r="B12" s="40">
        <f>+B9+B10</f>
        <v>207073979.69137192</v>
      </c>
      <c r="C12" s="40">
        <f t="shared" ref="C12:E12" si="0">+C9+C10</f>
        <v>90973006</v>
      </c>
      <c r="D12" s="40">
        <f t="shared" si="0"/>
        <v>905058243.03707886</v>
      </c>
      <c r="E12" s="40">
        <f t="shared" si="0"/>
        <v>397615716.32419968</v>
      </c>
      <c r="G12" s="138"/>
      <c r="H12" s="32"/>
    </row>
    <row r="13" spans="1:8" hidden="1" x14ac:dyDescent="0.2">
      <c r="A13" s="15"/>
      <c r="B13" s="39"/>
      <c r="C13" s="39"/>
      <c r="D13" s="39"/>
      <c r="E13" s="39"/>
      <c r="G13" s="138"/>
      <c r="H13" s="32"/>
    </row>
    <row r="14" spans="1:8" x14ac:dyDescent="0.2">
      <c r="A14" s="68" t="s">
        <v>110</v>
      </c>
      <c r="B14" s="39">
        <v>-233309032.26676607</v>
      </c>
      <c r="C14" s="39">
        <v>-216271006</v>
      </c>
      <c r="D14" s="39">
        <v>-1019723787.3283545</v>
      </c>
      <c r="E14" s="39">
        <v>-945255685.92420006</v>
      </c>
      <c r="G14" s="138"/>
      <c r="H14" s="32"/>
    </row>
    <row r="15" spans="1:8" x14ac:dyDescent="0.2">
      <c r="A15" s="68" t="s">
        <v>23</v>
      </c>
      <c r="B15" s="39">
        <v>23918588.648485094</v>
      </c>
      <c r="C15" s="39">
        <v>107398286.00000003</v>
      </c>
      <c r="D15" s="39">
        <v>104540975.40593381</v>
      </c>
      <c r="E15" s="39">
        <v>469405688.62020016</v>
      </c>
      <c r="G15" s="138"/>
      <c r="H15" s="32"/>
    </row>
    <row r="16" spans="1:8" x14ac:dyDescent="0.2">
      <c r="A16" s="68" t="s">
        <v>22</v>
      </c>
      <c r="B16" s="39">
        <v>-104216986.53441261</v>
      </c>
      <c r="C16" s="39">
        <v>-110051303</v>
      </c>
      <c r="D16" s="39">
        <v>-455501183.04595721</v>
      </c>
      <c r="E16" s="39">
        <v>-481001230.02210003</v>
      </c>
      <c r="G16" s="138"/>
      <c r="H16" s="32"/>
    </row>
    <row r="17" spans="1:8" hidden="1" x14ac:dyDescent="0.2">
      <c r="A17" s="15"/>
      <c r="B17" s="39"/>
      <c r="C17" s="39"/>
      <c r="D17" s="39"/>
      <c r="E17" s="39"/>
      <c r="G17" s="134"/>
      <c r="H17" s="32"/>
    </row>
    <row r="18" spans="1:8" x14ac:dyDescent="0.2">
      <c r="A18" s="33" t="s">
        <v>126</v>
      </c>
      <c r="B18" s="40">
        <f>SUM(B12:B16)</f>
        <v>-106533450.46132167</v>
      </c>
      <c r="C18" s="40">
        <f t="shared" ref="C18:E18" si="1">SUM(C12:C16)</f>
        <v>-127951016.99999997</v>
      </c>
      <c r="D18" s="40">
        <f t="shared" si="1"/>
        <v>-465625751.93129903</v>
      </c>
      <c r="E18" s="40">
        <f t="shared" si="1"/>
        <v>-559235511.0019002</v>
      </c>
      <c r="G18" s="138"/>
      <c r="H18" s="32"/>
    </row>
    <row r="19" spans="1:8" hidden="1" x14ac:dyDescent="0.2">
      <c r="A19" s="15"/>
      <c r="B19" s="39"/>
      <c r="C19" s="39"/>
      <c r="D19" s="39"/>
      <c r="E19" s="39"/>
      <c r="G19" s="138"/>
      <c r="H19" s="32"/>
    </row>
    <row r="20" spans="1:8" hidden="1" x14ac:dyDescent="0.2">
      <c r="A20" s="15"/>
      <c r="B20" s="39"/>
      <c r="C20" s="39"/>
      <c r="D20" s="39"/>
      <c r="E20" s="39"/>
      <c r="G20" s="138"/>
      <c r="H20" s="32"/>
    </row>
    <row r="21" spans="1:8" x14ac:dyDescent="0.2">
      <c r="A21" s="15" t="s">
        <v>24</v>
      </c>
      <c r="B21" s="39">
        <v>-71830429.795719296</v>
      </c>
      <c r="C21" s="39">
        <v>-59560773</v>
      </c>
      <c r="D21" s="39">
        <v>-313949259.50815034</v>
      </c>
      <c r="E21" s="39">
        <v>-260322270.55110002</v>
      </c>
      <c r="G21" s="138"/>
      <c r="H21" s="32"/>
    </row>
    <row r="22" spans="1:8" x14ac:dyDescent="0.2">
      <c r="A22" s="15" t="s">
        <v>25</v>
      </c>
      <c r="B22" s="39">
        <v>19778380.489999998</v>
      </c>
      <c r="C22" s="39">
        <v>32898826</v>
      </c>
      <c r="D22" s="39">
        <v>86445367.607642993</v>
      </c>
      <c r="E22" s="39">
        <v>143790898.79820001</v>
      </c>
      <c r="G22" s="138"/>
      <c r="H22" s="32"/>
    </row>
    <row r="23" spans="1:8" x14ac:dyDescent="0.2">
      <c r="A23" s="16" t="s">
        <v>127</v>
      </c>
      <c r="B23" s="39">
        <v>6077397.753810674</v>
      </c>
      <c r="C23" s="39">
        <v>-9867013</v>
      </c>
      <c r="D23" s="39">
        <v>26562482.589780316</v>
      </c>
      <c r="E23" s="39">
        <v>-43125754.719100006</v>
      </c>
      <c r="G23" s="138"/>
      <c r="H23" s="32"/>
    </row>
    <row r="24" spans="1:8" hidden="1" x14ac:dyDescent="0.2">
      <c r="A24" s="15"/>
      <c r="B24" s="39"/>
      <c r="C24" s="39"/>
      <c r="D24" s="39"/>
      <c r="E24" s="39"/>
      <c r="G24" s="138"/>
      <c r="H24" s="32"/>
    </row>
    <row r="25" spans="1:8" x14ac:dyDescent="0.2">
      <c r="A25" s="33" t="s">
        <v>128</v>
      </c>
      <c r="B25" s="40">
        <f>SUM(B18:B24)</f>
        <v>-152508102.01323029</v>
      </c>
      <c r="C25" s="40">
        <f t="shared" ref="C25:E25" si="2">SUM(C18:C24)</f>
        <v>-164479976.99999997</v>
      </c>
      <c r="D25" s="40">
        <f t="shared" si="2"/>
        <v>-666567161.24202597</v>
      </c>
      <c r="E25" s="40">
        <f t="shared" si="2"/>
        <v>-718892637.4739002</v>
      </c>
      <c r="G25" s="138"/>
      <c r="H25" s="32"/>
    </row>
    <row r="26" spans="1:8" hidden="1" x14ac:dyDescent="0.2">
      <c r="A26" s="15"/>
      <c r="B26" s="39"/>
      <c r="C26" s="39"/>
      <c r="D26" s="39"/>
      <c r="E26" s="39"/>
      <c r="G26" s="138"/>
      <c r="H26" s="32"/>
    </row>
    <row r="27" spans="1:8" x14ac:dyDescent="0.2">
      <c r="A27" s="16" t="s">
        <v>111</v>
      </c>
      <c r="B27" s="39">
        <v>-34281089.038788684</v>
      </c>
      <c r="C27" s="39">
        <v>-34107415</v>
      </c>
      <c r="D27" s="39">
        <v>-149832355.86183372</v>
      </c>
      <c r="E27" s="39">
        <v>-149073278.7405</v>
      </c>
      <c r="G27" s="138"/>
      <c r="H27" s="32"/>
    </row>
    <row r="28" spans="1:8" ht="13.5" hidden="1" x14ac:dyDescent="0.35">
      <c r="A28" s="15"/>
      <c r="B28" s="41"/>
      <c r="C28" s="41"/>
      <c r="D28" s="41"/>
      <c r="E28" s="41"/>
      <c r="G28" s="138"/>
      <c r="H28" s="32"/>
    </row>
    <row r="29" spans="1:8" x14ac:dyDescent="0.2">
      <c r="A29" s="33" t="s">
        <v>112</v>
      </c>
      <c r="B29" s="40">
        <f>+B25+B27</f>
        <v>-186789191.05201897</v>
      </c>
      <c r="C29" s="40">
        <f t="shared" ref="C29:E29" si="3">+C25+C27</f>
        <v>-198587391.99999997</v>
      </c>
      <c r="D29" s="40">
        <f t="shared" si="3"/>
        <v>-816399517.10385966</v>
      </c>
      <c r="E29" s="40">
        <f t="shared" si="3"/>
        <v>-867965916.21440017</v>
      </c>
      <c r="G29" s="138"/>
      <c r="H29" s="32"/>
    </row>
    <row r="30" spans="1:8" x14ac:dyDescent="0.2">
      <c r="A30" s="15" t="s">
        <v>65</v>
      </c>
      <c r="B30" s="47"/>
      <c r="C30" s="47"/>
      <c r="D30" s="47"/>
      <c r="E30" s="47"/>
      <c r="G30" s="139"/>
      <c r="H30" s="32"/>
    </row>
    <row r="31" spans="1:8" x14ac:dyDescent="0.2">
      <c r="A31" s="15" t="s">
        <v>66</v>
      </c>
      <c r="B31" s="47">
        <v>-185860867.72846055</v>
      </c>
      <c r="C31" s="47">
        <v>-199779921</v>
      </c>
      <c r="D31" s="47">
        <v>-812342094.35358262</v>
      </c>
      <c r="E31" s="47">
        <v>-873178100.7147001</v>
      </c>
      <c r="G31" s="139"/>
      <c r="H31" s="32"/>
    </row>
    <row r="32" spans="1:8" x14ac:dyDescent="0.2">
      <c r="A32" s="15" t="s">
        <v>62</v>
      </c>
      <c r="B32" s="9">
        <v>-928323.3235583629</v>
      </c>
      <c r="C32" s="9">
        <v>1192529</v>
      </c>
      <c r="D32" s="9">
        <v>-4057422.7502765371</v>
      </c>
      <c r="E32" s="9">
        <v>5212184.5003000004</v>
      </c>
      <c r="G32" s="140"/>
      <c r="H32" s="32"/>
    </row>
    <row r="33" spans="1:8" hidden="1" x14ac:dyDescent="0.2">
      <c r="A33" s="15"/>
      <c r="B33" s="9"/>
      <c r="C33" s="9"/>
      <c r="D33" s="9"/>
      <c r="E33" s="9"/>
      <c r="G33" s="140"/>
      <c r="H33" s="32"/>
    </row>
    <row r="34" spans="1:8" x14ac:dyDescent="0.2">
      <c r="A34" s="69" t="s">
        <v>113</v>
      </c>
      <c r="B34" s="48"/>
      <c r="C34" s="48"/>
      <c r="D34" s="74"/>
      <c r="E34" s="74"/>
      <c r="G34" s="134"/>
      <c r="H34" s="32"/>
    </row>
    <row r="35" spans="1:8" x14ac:dyDescent="0.2">
      <c r="A35" s="68" t="s">
        <v>129</v>
      </c>
      <c r="B35" s="131">
        <v>-0.69977835047423187</v>
      </c>
      <c r="C35" s="131">
        <v>-0.45290000000000002</v>
      </c>
      <c r="D35" s="131">
        <v>-3.0585212364177252</v>
      </c>
      <c r="E35" s="131">
        <v>-1.9794900300000002</v>
      </c>
      <c r="G35" s="141"/>
      <c r="H35" s="32"/>
    </row>
    <row r="36" spans="1:8" x14ac:dyDescent="0.2">
      <c r="B36" s="132"/>
      <c r="C36" s="132"/>
      <c r="D36" s="132"/>
      <c r="E36" s="132"/>
      <c r="G36" s="53"/>
    </row>
    <row r="39" spans="1:8" x14ac:dyDescent="0.2">
      <c r="D39" s="168"/>
    </row>
  </sheetData>
  <mergeCells count="1">
    <mergeCell ref="D8:E8"/>
  </mergeCells>
  <pageMargins left="0.7" right="0.7" top="0.75" bottom="0.75" header="0.3" footer="0.3"/>
  <pageSetup paperSize="9" orientation="portrait" r:id="rId1"/>
  <customProperties>
    <customPr name="_pios_id" r:id="rId2"/>
    <customPr name="EpmWorksheetKeyString_GUID" r:id="rId3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6"/>
  <sheetViews>
    <sheetView zoomScaleNormal="100" workbookViewId="0">
      <selection activeCell="B40" sqref="B40"/>
    </sheetView>
  </sheetViews>
  <sheetFormatPr defaultColWidth="9" defaultRowHeight="11.25" x14ac:dyDescent="0.2"/>
  <cols>
    <col min="1" max="1" width="50.42578125" style="16" customWidth="1"/>
    <col min="2" max="3" width="18.5703125" style="34" bestFit="1" customWidth="1"/>
    <col min="4" max="4" width="19.85546875" style="30" customWidth="1"/>
    <col min="5" max="5" width="17.28515625" style="30" customWidth="1"/>
    <col min="6" max="6" width="20.5703125" style="62" customWidth="1"/>
    <col min="7" max="7" width="41.5703125" style="62" customWidth="1"/>
    <col min="8" max="9" width="9" style="30"/>
    <col min="10" max="11" width="11.28515625" style="74" bestFit="1" customWidth="1"/>
    <col min="12" max="12" width="12" style="74" bestFit="1" customWidth="1"/>
    <col min="13" max="13" width="11.28515625" style="74" bestFit="1" customWidth="1"/>
    <col min="14" max="17" width="4.42578125" style="169" bestFit="1" customWidth="1"/>
    <col min="18" max="18" width="9" style="169"/>
    <col min="19" max="16384" width="9" style="30"/>
  </cols>
  <sheetData>
    <row r="1" spans="1:18" s="31" customFormat="1" x14ac:dyDescent="0.2">
      <c r="A1" s="7" t="s">
        <v>0</v>
      </c>
      <c r="B1" s="8"/>
      <c r="C1" s="8"/>
      <c r="F1" s="78"/>
      <c r="G1" s="78"/>
      <c r="J1" s="8"/>
      <c r="K1" s="8"/>
      <c r="L1" s="8"/>
      <c r="M1" s="8"/>
      <c r="N1" s="170"/>
      <c r="O1" s="170"/>
      <c r="P1" s="170"/>
      <c r="Q1" s="170"/>
      <c r="R1" s="170"/>
    </row>
    <row r="2" spans="1:18" s="31" customFormat="1" x14ac:dyDescent="0.2">
      <c r="A2" s="67" t="s">
        <v>141</v>
      </c>
      <c r="B2" s="8"/>
      <c r="C2" s="8"/>
      <c r="F2" s="78"/>
      <c r="G2" s="78"/>
      <c r="J2" s="8"/>
      <c r="K2" s="8"/>
      <c r="L2" s="8"/>
      <c r="M2" s="8"/>
      <c r="N2" s="170"/>
      <c r="O2" s="170"/>
      <c r="P2" s="170"/>
      <c r="Q2" s="170"/>
      <c r="R2" s="170"/>
    </row>
    <row r="3" spans="1:18" s="31" customFormat="1" x14ac:dyDescent="0.2">
      <c r="A3" s="65" t="s">
        <v>130</v>
      </c>
      <c r="B3" s="8"/>
      <c r="C3" s="8"/>
      <c r="F3" s="78"/>
      <c r="G3" s="78"/>
      <c r="J3" s="8"/>
      <c r="K3" s="8"/>
      <c r="L3" s="8"/>
      <c r="M3" s="8"/>
      <c r="N3" s="170"/>
      <c r="O3" s="170"/>
      <c r="P3" s="170"/>
      <c r="Q3" s="170"/>
      <c r="R3" s="170"/>
    </row>
    <row r="4" spans="1:18" s="31" customFormat="1" x14ac:dyDescent="0.2">
      <c r="B4" s="9"/>
      <c r="C4" s="9"/>
      <c r="F4" s="78"/>
      <c r="G4" s="78"/>
      <c r="J4" s="8"/>
      <c r="K4" s="8"/>
      <c r="L4" s="8"/>
      <c r="M4" s="8"/>
      <c r="N4" s="170"/>
      <c r="O4" s="170"/>
      <c r="P4" s="170"/>
      <c r="Q4" s="170"/>
      <c r="R4" s="170"/>
    </row>
    <row r="5" spans="1:18" s="31" customFormat="1" ht="27" x14ac:dyDescent="0.35">
      <c r="B5" s="79" t="s">
        <v>138</v>
      </c>
      <c r="C5" s="79" t="s">
        <v>139</v>
      </c>
      <c r="D5" s="79" t="s">
        <v>138</v>
      </c>
      <c r="E5" s="79" t="s">
        <v>139</v>
      </c>
      <c r="F5" s="80"/>
      <c r="G5" s="78"/>
      <c r="J5" s="8"/>
      <c r="K5" s="8"/>
      <c r="L5" s="8"/>
      <c r="M5" s="8"/>
      <c r="N5" s="170"/>
      <c r="O5" s="170"/>
      <c r="P5" s="170"/>
      <c r="Q5" s="170"/>
      <c r="R5" s="170"/>
    </row>
    <row r="6" spans="1:18" s="31" customFormat="1" x14ac:dyDescent="0.2">
      <c r="B6" s="38" t="s">
        <v>54</v>
      </c>
      <c r="C6" s="38" t="s">
        <v>38</v>
      </c>
      <c r="D6" s="38" t="s">
        <v>54</v>
      </c>
      <c r="E6" s="38" t="s">
        <v>38</v>
      </c>
      <c r="F6" s="63"/>
      <c r="G6" s="78"/>
      <c r="J6" s="8"/>
      <c r="K6" s="8"/>
      <c r="L6" s="8"/>
      <c r="M6" s="8"/>
      <c r="N6" s="170"/>
      <c r="O6" s="170"/>
      <c r="P6" s="170"/>
      <c r="Q6" s="170"/>
      <c r="R6" s="170"/>
    </row>
    <row r="7" spans="1:18" s="31" customFormat="1" x14ac:dyDescent="0.2">
      <c r="B7" s="81" t="s">
        <v>56</v>
      </c>
      <c r="C7" s="81" t="s">
        <v>56</v>
      </c>
      <c r="D7" s="81" t="s">
        <v>57</v>
      </c>
      <c r="E7" s="81" t="s">
        <v>57</v>
      </c>
      <c r="F7" s="82"/>
      <c r="G7" s="78"/>
      <c r="J7" s="8"/>
      <c r="K7" s="8"/>
      <c r="L7" s="8"/>
      <c r="M7" s="8"/>
      <c r="N7" s="170"/>
      <c r="O7" s="170"/>
      <c r="P7" s="170"/>
      <c r="Q7" s="170"/>
      <c r="R7" s="170"/>
    </row>
    <row r="8" spans="1:18" s="31" customFormat="1" x14ac:dyDescent="0.2">
      <c r="B8" s="9"/>
      <c r="C8" s="9"/>
      <c r="D8" s="173" t="s">
        <v>58</v>
      </c>
      <c r="E8" s="173"/>
      <c r="F8" s="83"/>
      <c r="G8" s="78"/>
      <c r="J8" s="8"/>
      <c r="K8" s="8"/>
      <c r="L8" s="8"/>
      <c r="M8" s="8"/>
      <c r="N8" s="170"/>
      <c r="O8" s="170"/>
      <c r="P8" s="170"/>
      <c r="Q8" s="170"/>
      <c r="R8" s="170"/>
    </row>
    <row r="9" spans="1:18" s="31" customFormat="1" ht="13.5" x14ac:dyDescent="0.35">
      <c r="A9" s="84" t="s">
        <v>144</v>
      </c>
      <c r="B9" s="85">
        <v>-186789191.05201897</v>
      </c>
      <c r="C9" s="85">
        <v>-198587391.99999997</v>
      </c>
      <c r="D9" s="85">
        <v>-816399517.10385966</v>
      </c>
      <c r="E9" s="85">
        <v>-867965916.21440017</v>
      </c>
      <c r="F9" s="86"/>
      <c r="G9" s="86"/>
      <c r="J9" s="8"/>
      <c r="K9" s="8"/>
      <c r="L9" s="8"/>
      <c r="M9" s="8"/>
      <c r="N9" s="6"/>
      <c r="O9" s="6"/>
      <c r="P9" s="6"/>
      <c r="Q9" s="6"/>
      <c r="R9" s="170"/>
    </row>
    <row r="10" spans="1:18" s="31" customFormat="1" x14ac:dyDescent="0.2">
      <c r="A10" s="84"/>
      <c r="B10" s="87"/>
      <c r="C10" s="87"/>
      <c r="D10" s="87"/>
      <c r="E10" s="87"/>
      <c r="F10" s="88"/>
      <c r="G10" s="88"/>
      <c r="J10" s="8"/>
      <c r="K10" s="8"/>
      <c r="L10" s="8"/>
      <c r="M10" s="8"/>
      <c r="N10" s="6"/>
      <c r="O10" s="6"/>
      <c r="P10" s="6"/>
      <c r="Q10" s="6"/>
      <c r="R10" s="170"/>
    </row>
    <row r="11" spans="1:18" s="31" customFormat="1" x14ac:dyDescent="0.2">
      <c r="A11" s="84" t="s">
        <v>101</v>
      </c>
      <c r="B11" s="87"/>
      <c r="C11" s="87"/>
      <c r="D11" s="87"/>
      <c r="E11" s="87"/>
      <c r="F11" s="88"/>
      <c r="G11" s="88"/>
      <c r="J11" s="8"/>
      <c r="K11" s="8"/>
      <c r="L11" s="8"/>
      <c r="M11" s="8"/>
      <c r="N11" s="6"/>
      <c r="O11" s="6"/>
      <c r="P11" s="6"/>
      <c r="Q11" s="6"/>
      <c r="R11" s="170"/>
    </row>
    <row r="12" spans="1:18" s="31" customFormat="1" ht="22.5" x14ac:dyDescent="0.2">
      <c r="A12" s="89" t="s">
        <v>39</v>
      </c>
      <c r="B12" s="87"/>
      <c r="C12" s="87"/>
      <c r="D12" s="87"/>
      <c r="E12" s="87"/>
      <c r="F12" s="88"/>
      <c r="G12" s="88"/>
      <c r="J12" s="8"/>
      <c r="K12" s="8"/>
      <c r="L12" s="8"/>
      <c r="M12" s="8"/>
      <c r="N12" s="6"/>
      <c r="O12" s="6"/>
      <c r="P12" s="6"/>
      <c r="Q12" s="6"/>
      <c r="R12" s="170"/>
    </row>
    <row r="13" spans="1:18" s="31" customFormat="1" x14ac:dyDescent="0.2">
      <c r="A13" s="31" t="s">
        <v>102</v>
      </c>
      <c r="B13" s="87">
        <v>23600512.319999997</v>
      </c>
      <c r="C13" s="87">
        <v>0</v>
      </c>
      <c r="D13" s="87">
        <v>103150762.05702399</v>
      </c>
      <c r="E13" s="87">
        <v>0</v>
      </c>
      <c r="F13" s="88"/>
      <c r="G13" s="88"/>
      <c r="J13" s="8"/>
      <c r="K13" s="8"/>
      <c r="L13" s="8"/>
      <c r="M13" s="8"/>
      <c r="N13" s="6"/>
      <c r="O13" s="6"/>
      <c r="P13" s="6"/>
      <c r="Q13" s="6"/>
      <c r="R13" s="170"/>
    </row>
    <row r="14" spans="1:18" s="31" customFormat="1" hidden="1" x14ac:dyDescent="0.2">
      <c r="B14" s="87"/>
      <c r="C14" s="87"/>
      <c r="D14" s="87"/>
      <c r="E14" s="87"/>
      <c r="F14" s="88"/>
      <c r="G14" s="88"/>
      <c r="J14" s="8"/>
      <c r="K14" s="8"/>
      <c r="L14" s="8"/>
      <c r="M14" s="8"/>
      <c r="N14" s="6"/>
      <c r="O14" s="6"/>
      <c r="P14" s="6"/>
      <c r="Q14" s="6"/>
      <c r="R14" s="170"/>
    </row>
    <row r="15" spans="1:18" s="31" customFormat="1" ht="33.75" x14ac:dyDescent="0.2">
      <c r="A15" s="90" t="s">
        <v>40</v>
      </c>
      <c r="B15" s="91">
        <v>23600512.319999997</v>
      </c>
      <c r="C15" s="91">
        <v>0</v>
      </c>
      <c r="D15" s="91">
        <v>103150762.05702399</v>
      </c>
      <c r="E15" s="91">
        <v>0</v>
      </c>
      <c r="F15" s="92"/>
      <c r="G15" s="133"/>
      <c r="J15" s="8"/>
      <c r="K15" s="8"/>
      <c r="L15" s="8"/>
      <c r="M15" s="8"/>
      <c r="N15" s="6"/>
      <c r="O15" s="6"/>
      <c r="P15" s="6"/>
      <c r="Q15" s="6"/>
      <c r="R15" s="170"/>
    </row>
    <row r="16" spans="1:18" s="31" customFormat="1" hidden="1" x14ac:dyDescent="0.2">
      <c r="A16" s="90"/>
      <c r="B16" s="91"/>
      <c r="C16" s="91"/>
      <c r="D16" s="91"/>
      <c r="E16" s="91"/>
      <c r="F16" s="92"/>
      <c r="G16" s="92"/>
      <c r="J16" s="8"/>
      <c r="K16" s="8"/>
      <c r="L16" s="8"/>
      <c r="M16" s="8"/>
      <c r="N16" s="6"/>
      <c r="O16" s="6"/>
      <c r="P16" s="6"/>
      <c r="Q16" s="6"/>
      <c r="R16" s="170"/>
    </row>
    <row r="17" spans="1:18" s="31" customFormat="1" ht="22.5" x14ac:dyDescent="0.2">
      <c r="A17" s="89" t="s">
        <v>103</v>
      </c>
      <c r="B17" s="93"/>
      <c r="C17" s="93"/>
      <c r="D17" s="93"/>
      <c r="E17" s="93"/>
      <c r="F17" s="94"/>
      <c r="G17" s="94"/>
      <c r="J17" s="8"/>
      <c r="K17" s="8"/>
      <c r="L17" s="8"/>
      <c r="M17" s="8"/>
      <c r="N17" s="6"/>
      <c r="O17" s="6"/>
      <c r="P17" s="6"/>
      <c r="Q17" s="6"/>
      <c r="R17" s="170"/>
    </row>
    <row r="18" spans="1:18" s="31" customFormat="1" x14ac:dyDescent="0.2">
      <c r="A18" s="31" t="s">
        <v>104</v>
      </c>
      <c r="B18" s="87">
        <v>6713304.1228815848</v>
      </c>
      <c r="C18" s="87">
        <v>-3054281</v>
      </c>
      <c r="D18" s="87">
        <v>29341838.329878543</v>
      </c>
      <c r="E18" s="87">
        <v>-13349346.966700001</v>
      </c>
      <c r="F18" s="88"/>
      <c r="G18" s="88"/>
      <c r="J18" s="8"/>
      <c r="K18" s="8"/>
      <c r="L18" s="8"/>
      <c r="M18" s="8"/>
      <c r="N18" s="6"/>
      <c r="O18" s="6"/>
      <c r="P18" s="6"/>
      <c r="Q18" s="6"/>
      <c r="R18" s="170"/>
    </row>
    <row r="19" spans="1:18" s="31" customFormat="1" x14ac:dyDescent="0.2">
      <c r="A19" s="95" t="s">
        <v>105</v>
      </c>
      <c r="B19" s="87">
        <v>233240214.82356367</v>
      </c>
      <c r="C19" s="87">
        <v>2501751</v>
      </c>
      <c r="D19" s="87">
        <v>1019423006.9293498</v>
      </c>
      <c r="E19" s="87">
        <v>10934403.095700001</v>
      </c>
      <c r="F19" s="88"/>
      <c r="G19" s="88"/>
      <c r="J19" s="8"/>
      <c r="K19" s="8"/>
      <c r="L19" s="8"/>
      <c r="M19" s="8"/>
      <c r="N19" s="6"/>
      <c r="O19" s="6"/>
      <c r="P19" s="6"/>
      <c r="Q19" s="6"/>
      <c r="R19" s="170"/>
    </row>
    <row r="20" spans="1:18" s="31" customFormat="1" ht="22.5" x14ac:dyDescent="0.2">
      <c r="A20" s="95" t="s">
        <v>106</v>
      </c>
      <c r="B20" s="87">
        <v>-37331164.371770181</v>
      </c>
      <c r="C20" s="87">
        <v>-400280</v>
      </c>
      <c r="D20" s="87">
        <v>-163163320.11969593</v>
      </c>
      <c r="E20" s="87">
        <v>-1749503.7960000001</v>
      </c>
      <c r="F20" s="88"/>
      <c r="G20" s="88"/>
      <c r="J20" s="8"/>
      <c r="K20" s="8"/>
      <c r="L20" s="8"/>
      <c r="M20" s="8"/>
      <c r="N20" s="6"/>
      <c r="O20" s="6"/>
      <c r="P20" s="6"/>
      <c r="Q20" s="6"/>
      <c r="R20" s="170"/>
    </row>
    <row r="21" spans="1:18" s="31" customFormat="1" hidden="1" x14ac:dyDescent="0.2">
      <c r="A21" s="95"/>
      <c r="B21" s="87"/>
      <c r="C21" s="87"/>
      <c r="D21" s="87"/>
      <c r="E21" s="87"/>
      <c r="F21" s="88"/>
      <c r="G21" s="88"/>
      <c r="J21" s="8"/>
      <c r="K21" s="8"/>
      <c r="L21" s="8"/>
      <c r="M21" s="8"/>
      <c r="N21" s="6"/>
      <c r="O21" s="6"/>
      <c r="P21" s="6"/>
      <c r="Q21" s="6"/>
      <c r="R21" s="170"/>
    </row>
    <row r="22" spans="1:18" s="31" customFormat="1" hidden="1" x14ac:dyDescent="0.2">
      <c r="A22" s="95"/>
      <c r="B22" s="87"/>
      <c r="C22" s="87"/>
      <c r="D22" s="87"/>
      <c r="E22" s="87"/>
      <c r="F22" s="88"/>
      <c r="G22" s="88"/>
      <c r="J22" s="8"/>
      <c r="K22" s="8"/>
      <c r="L22" s="8"/>
      <c r="M22" s="8"/>
      <c r="N22" s="6"/>
      <c r="O22" s="6"/>
      <c r="P22" s="6"/>
      <c r="Q22" s="6"/>
      <c r="R22" s="170"/>
    </row>
    <row r="23" spans="1:18" s="31" customFormat="1" hidden="1" x14ac:dyDescent="0.2">
      <c r="B23" s="87"/>
      <c r="C23" s="87"/>
      <c r="D23" s="87"/>
      <c r="E23" s="87"/>
      <c r="F23" s="88"/>
      <c r="G23" s="88"/>
      <c r="J23" s="8"/>
      <c r="K23" s="8"/>
      <c r="L23" s="8"/>
      <c r="M23" s="8"/>
      <c r="N23" s="6"/>
      <c r="O23" s="6"/>
      <c r="P23" s="6"/>
      <c r="Q23" s="6"/>
      <c r="R23" s="170"/>
    </row>
    <row r="24" spans="1:18" s="31" customFormat="1" ht="33.75" x14ac:dyDescent="0.2">
      <c r="A24" s="96" t="s">
        <v>42</v>
      </c>
      <c r="B24" s="91">
        <v>202622354.57467508</v>
      </c>
      <c r="C24" s="91">
        <v>-952810</v>
      </c>
      <c r="D24" s="91">
        <v>885601525.13953245</v>
      </c>
      <c r="E24" s="91">
        <v>-4164447.6669999994</v>
      </c>
      <c r="F24" s="92"/>
      <c r="G24" s="92"/>
      <c r="J24" s="8"/>
      <c r="K24" s="8"/>
      <c r="L24" s="8"/>
      <c r="M24" s="8"/>
      <c r="N24" s="6"/>
      <c r="O24" s="6"/>
      <c r="P24" s="6"/>
      <c r="Q24" s="6"/>
      <c r="R24" s="170"/>
    </row>
    <row r="25" spans="1:18" s="31" customFormat="1" x14ac:dyDescent="0.2">
      <c r="A25" s="90"/>
      <c r="B25" s="91"/>
      <c r="C25" s="91"/>
      <c r="D25" s="91"/>
      <c r="E25" s="91"/>
      <c r="F25" s="92"/>
      <c r="G25" s="92"/>
      <c r="J25" s="8"/>
      <c r="K25" s="8"/>
      <c r="L25" s="8"/>
      <c r="M25" s="8"/>
      <c r="N25" s="6"/>
      <c r="O25" s="6"/>
      <c r="P25" s="6"/>
      <c r="Q25" s="6"/>
      <c r="R25" s="170"/>
    </row>
    <row r="26" spans="1:18" s="31" customFormat="1" x14ac:dyDescent="0.2">
      <c r="A26" s="90" t="s">
        <v>107</v>
      </c>
      <c r="B26" s="91">
        <v>226222866.89467508</v>
      </c>
      <c r="C26" s="91">
        <v>-952810</v>
      </c>
      <c r="D26" s="91">
        <v>988752287.19655645</v>
      </c>
      <c r="E26" s="91">
        <v>-4164447.6669999994</v>
      </c>
      <c r="F26" s="92"/>
      <c r="G26" s="92"/>
      <c r="J26" s="8"/>
      <c r="K26" s="8"/>
      <c r="L26" s="8"/>
      <c r="M26" s="8"/>
      <c r="N26" s="6"/>
      <c r="O26" s="6"/>
      <c r="P26" s="6"/>
      <c r="Q26" s="6"/>
      <c r="R26" s="170"/>
    </row>
    <row r="27" spans="1:18" s="31" customFormat="1" ht="13.5" x14ac:dyDescent="0.35">
      <c r="A27" s="97" t="s">
        <v>132</v>
      </c>
      <c r="B27" s="98">
        <f>+B9+B15+B24</f>
        <v>39433675.842656106</v>
      </c>
      <c r="C27" s="98">
        <f t="shared" ref="C27:E27" si="0">+C9+C15+C24</f>
        <v>-199540201.99999997</v>
      </c>
      <c r="D27" s="98">
        <f t="shared" si="0"/>
        <v>172352770.09269679</v>
      </c>
      <c r="E27" s="98">
        <f t="shared" si="0"/>
        <v>-872130363.88140023</v>
      </c>
      <c r="F27" s="99"/>
      <c r="G27" s="99"/>
      <c r="J27" s="8"/>
      <c r="K27" s="8"/>
      <c r="L27" s="8"/>
      <c r="M27" s="8"/>
      <c r="N27" s="6"/>
      <c r="O27" s="6"/>
      <c r="P27" s="6"/>
      <c r="Q27" s="6"/>
      <c r="R27" s="170"/>
    </row>
    <row r="28" spans="1:18" s="31" customFormat="1" x14ac:dyDescent="0.2">
      <c r="A28" s="100" t="s">
        <v>65</v>
      </c>
      <c r="B28" s="87"/>
      <c r="C28" s="87"/>
      <c r="D28" s="87"/>
      <c r="E28" s="87"/>
      <c r="F28" s="88"/>
      <c r="G28" s="88"/>
      <c r="J28" s="8"/>
      <c r="K28" s="8"/>
      <c r="L28" s="8"/>
      <c r="M28" s="8"/>
      <c r="N28" s="6"/>
      <c r="O28" s="6"/>
      <c r="P28" s="6"/>
      <c r="Q28" s="6"/>
      <c r="R28" s="170"/>
    </row>
    <row r="29" spans="1:18" s="31" customFormat="1" x14ac:dyDescent="0.2">
      <c r="A29" s="31" t="s">
        <v>66</v>
      </c>
      <c r="B29" s="87">
        <v>40361999.166214526</v>
      </c>
      <c r="C29" s="87">
        <v>-200732731</v>
      </c>
      <c r="D29" s="87">
        <v>176410192.84297383</v>
      </c>
      <c r="E29" s="87">
        <v>-877342548.38170016</v>
      </c>
      <c r="F29" s="88"/>
      <c r="G29" s="88"/>
      <c r="J29" s="8"/>
      <c r="K29" s="8"/>
      <c r="L29" s="8"/>
      <c r="M29" s="8"/>
      <c r="N29" s="6"/>
      <c r="O29" s="6"/>
      <c r="P29" s="6"/>
      <c r="Q29" s="6"/>
      <c r="R29" s="170"/>
    </row>
    <row r="30" spans="1:18" s="31" customFormat="1" x14ac:dyDescent="0.2">
      <c r="A30" s="31" t="s">
        <v>62</v>
      </c>
      <c r="B30" s="87">
        <v>-928323.3235583629</v>
      </c>
      <c r="C30" s="87">
        <v>1192529</v>
      </c>
      <c r="D30" s="87">
        <v>-4057422.7502765371</v>
      </c>
      <c r="E30" s="87">
        <v>5212184.5003000004</v>
      </c>
      <c r="F30" s="88"/>
      <c r="G30" s="88"/>
      <c r="J30" s="8"/>
      <c r="K30" s="8"/>
      <c r="L30" s="8"/>
      <c r="M30" s="8"/>
      <c r="N30" s="6"/>
      <c r="O30" s="6"/>
      <c r="P30" s="6"/>
      <c r="Q30" s="6"/>
      <c r="R30" s="170"/>
    </row>
    <row r="31" spans="1:18" s="31" customFormat="1" x14ac:dyDescent="0.2">
      <c r="B31" s="87"/>
      <c r="C31" s="87"/>
      <c r="D31" s="87"/>
      <c r="E31" s="87"/>
      <c r="F31" s="88"/>
      <c r="G31" s="88"/>
      <c r="J31" s="8"/>
      <c r="K31" s="8"/>
      <c r="L31" s="8"/>
      <c r="M31" s="8"/>
      <c r="N31" s="6"/>
      <c r="O31" s="6"/>
      <c r="P31" s="6"/>
      <c r="Q31" s="6"/>
      <c r="R31" s="170"/>
    </row>
    <row r="32" spans="1:18" s="31" customFormat="1" ht="13.5" x14ac:dyDescent="0.35">
      <c r="A32" s="84" t="s">
        <v>131</v>
      </c>
      <c r="B32" s="85">
        <f>SUM(B29:B31)</f>
        <v>39433675.842656165</v>
      </c>
      <c r="C32" s="85">
        <f t="shared" ref="C32:E32" si="1">SUM(C29:C31)</f>
        <v>-199540202</v>
      </c>
      <c r="D32" s="85">
        <f t="shared" si="1"/>
        <v>172352770.09269729</v>
      </c>
      <c r="E32" s="85">
        <f t="shared" si="1"/>
        <v>-872130363.88140011</v>
      </c>
      <c r="F32" s="86"/>
      <c r="G32" s="86"/>
      <c r="J32" s="8"/>
      <c r="K32" s="8"/>
      <c r="L32" s="8"/>
      <c r="M32" s="8"/>
      <c r="N32" s="6"/>
      <c r="O32" s="6"/>
      <c r="P32" s="6"/>
      <c r="Q32" s="6"/>
      <c r="R32" s="170"/>
    </row>
    <row r="33" spans="2:18" s="31" customFormat="1" x14ac:dyDescent="0.2">
      <c r="B33" s="8"/>
      <c r="C33" s="8"/>
      <c r="F33" s="78"/>
      <c r="G33" s="78"/>
      <c r="J33" s="8"/>
      <c r="K33" s="8"/>
      <c r="L33" s="8"/>
      <c r="M33" s="8"/>
      <c r="N33" s="170"/>
      <c r="O33" s="170"/>
      <c r="P33" s="170"/>
      <c r="Q33" s="170"/>
      <c r="R33" s="170"/>
    </row>
    <row r="34" spans="2:18" s="31" customFormat="1" x14ac:dyDescent="0.2">
      <c r="B34" s="8"/>
      <c r="C34" s="8"/>
      <c r="F34" s="78"/>
      <c r="G34" s="78"/>
      <c r="J34" s="8"/>
      <c r="K34" s="8"/>
      <c r="L34" s="8"/>
      <c r="M34" s="8"/>
      <c r="N34" s="170"/>
      <c r="O34" s="170"/>
      <c r="P34" s="170"/>
      <c r="Q34" s="170"/>
      <c r="R34" s="170"/>
    </row>
    <row r="35" spans="2:18" s="31" customFormat="1" x14ac:dyDescent="0.2">
      <c r="B35" s="8"/>
      <c r="C35" s="8"/>
      <c r="F35" s="78"/>
      <c r="G35" s="78"/>
      <c r="J35" s="8"/>
      <c r="K35" s="8"/>
      <c r="L35" s="8"/>
      <c r="M35" s="8"/>
      <c r="N35" s="170"/>
      <c r="O35" s="170"/>
      <c r="P35" s="170"/>
      <c r="Q35" s="170"/>
      <c r="R35" s="170"/>
    </row>
    <row r="36" spans="2:18" s="31" customFormat="1" x14ac:dyDescent="0.2">
      <c r="B36" s="8"/>
      <c r="C36" s="8"/>
      <c r="F36" s="78"/>
      <c r="G36" s="78"/>
      <c r="J36" s="8"/>
      <c r="K36" s="8"/>
      <c r="L36" s="8"/>
      <c r="M36" s="8"/>
      <c r="N36" s="170"/>
      <c r="O36" s="170"/>
      <c r="P36" s="170"/>
      <c r="Q36" s="170"/>
      <c r="R36" s="170"/>
    </row>
    <row r="37" spans="2:18" s="31" customFormat="1" x14ac:dyDescent="0.2">
      <c r="B37" s="8"/>
      <c r="C37" s="8"/>
      <c r="F37" s="78"/>
      <c r="G37" s="78"/>
      <c r="J37" s="8"/>
      <c r="K37" s="8"/>
      <c r="L37" s="8"/>
      <c r="M37" s="8"/>
      <c r="N37" s="170"/>
      <c r="O37" s="170"/>
      <c r="P37" s="170"/>
      <c r="Q37" s="170"/>
      <c r="R37" s="170"/>
    </row>
    <row r="38" spans="2:18" s="31" customFormat="1" x14ac:dyDescent="0.2">
      <c r="B38" s="8"/>
      <c r="C38" s="8"/>
      <c r="F38" s="78"/>
      <c r="G38" s="78"/>
      <c r="J38" s="8"/>
      <c r="K38" s="8"/>
      <c r="L38" s="8"/>
      <c r="M38" s="8"/>
      <c r="N38" s="170"/>
      <c r="O38" s="170"/>
      <c r="P38" s="170"/>
      <c r="Q38" s="170"/>
      <c r="R38" s="170"/>
    </row>
    <row r="39" spans="2:18" s="31" customFormat="1" x14ac:dyDescent="0.2">
      <c r="B39" s="8"/>
      <c r="C39" s="8"/>
      <c r="F39" s="78"/>
      <c r="G39" s="78"/>
      <c r="J39" s="8"/>
      <c r="K39" s="8"/>
      <c r="L39" s="8"/>
      <c r="M39" s="8"/>
      <c r="N39" s="170"/>
      <c r="O39" s="170"/>
      <c r="P39" s="170"/>
      <c r="Q39" s="170"/>
      <c r="R39" s="170"/>
    </row>
    <row r="40" spans="2:18" s="31" customFormat="1" x14ac:dyDescent="0.2">
      <c r="B40" s="8"/>
      <c r="C40" s="8"/>
      <c r="F40" s="78"/>
      <c r="G40" s="78"/>
      <c r="J40" s="8"/>
      <c r="K40" s="8"/>
      <c r="L40" s="8"/>
      <c r="M40" s="8"/>
      <c r="N40" s="170"/>
      <c r="O40" s="170"/>
      <c r="P40" s="170"/>
      <c r="Q40" s="170"/>
      <c r="R40" s="170"/>
    </row>
    <row r="41" spans="2:18" s="31" customFormat="1" x14ac:dyDescent="0.2">
      <c r="B41" s="8"/>
      <c r="C41" s="8"/>
      <c r="F41" s="78"/>
      <c r="G41" s="78"/>
      <c r="J41" s="8"/>
      <c r="K41" s="8"/>
      <c r="L41" s="8"/>
      <c r="M41" s="8"/>
      <c r="N41" s="170"/>
      <c r="O41" s="170"/>
      <c r="P41" s="170"/>
      <c r="Q41" s="170"/>
      <c r="R41" s="170"/>
    </row>
    <row r="42" spans="2:18" s="31" customFormat="1" x14ac:dyDescent="0.2">
      <c r="B42" s="8"/>
      <c r="C42" s="8"/>
      <c r="F42" s="78"/>
      <c r="G42" s="78"/>
      <c r="J42" s="8"/>
      <c r="K42" s="8"/>
      <c r="L42" s="8"/>
      <c r="M42" s="8"/>
      <c r="N42" s="170"/>
      <c r="O42" s="170"/>
      <c r="P42" s="170"/>
      <c r="Q42" s="170"/>
      <c r="R42" s="170"/>
    </row>
    <row r="43" spans="2:18" s="31" customFormat="1" x14ac:dyDescent="0.2">
      <c r="B43" s="8"/>
      <c r="C43" s="8"/>
      <c r="F43" s="78"/>
      <c r="G43" s="78"/>
      <c r="J43" s="8"/>
      <c r="K43" s="8"/>
      <c r="L43" s="8"/>
      <c r="M43" s="8"/>
      <c r="N43" s="170"/>
      <c r="O43" s="170"/>
      <c r="P43" s="170"/>
      <c r="Q43" s="170"/>
      <c r="R43" s="170"/>
    </row>
    <row r="44" spans="2:18" s="31" customFormat="1" x14ac:dyDescent="0.2">
      <c r="B44" s="8"/>
      <c r="C44" s="8"/>
      <c r="F44" s="78"/>
      <c r="G44" s="78"/>
      <c r="J44" s="8"/>
      <c r="K44" s="8"/>
      <c r="L44" s="8"/>
      <c r="M44" s="8"/>
      <c r="N44" s="170"/>
      <c r="O44" s="170"/>
      <c r="P44" s="170"/>
      <c r="Q44" s="170"/>
      <c r="R44" s="170"/>
    </row>
    <row r="45" spans="2:18" s="31" customFormat="1" x14ac:dyDescent="0.2">
      <c r="B45" s="8"/>
      <c r="C45" s="8"/>
      <c r="F45" s="78"/>
      <c r="G45" s="78"/>
      <c r="J45" s="8"/>
      <c r="K45" s="8"/>
      <c r="L45" s="8"/>
      <c r="M45" s="8"/>
      <c r="N45" s="170"/>
      <c r="O45" s="170"/>
      <c r="P45" s="170"/>
      <c r="Q45" s="170"/>
      <c r="R45" s="170"/>
    </row>
    <row r="46" spans="2:18" s="31" customFormat="1" x14ac:dyDescent="0.2">
      <c r="B46" s="8"/>
      <c r="C46" s="8"/>
      <c r="F46" s="78"/>
      <c r="G46" s="78"/>
      <c r="J46" s="8"/>
      <c r="K46" s="8"/>
      <c r="L46" s="8"/>
      <c r="M46" s="8"/>
      <c r="N46" s="170"/>
      <c r="O46" s="170"/>
      <c r="P46" s="170"/>
      <c r="Q46" s="170"/>
      <c r="R46" s="170"/>
    </row>
    <row r="47" spans="2:18" s="31" customFormat="1" x14ac:dyDescent="0.2">
      <c r="B47" s="8"/>
      <c r="C47" s="8"/>
      <c r="F47" s="78"/>
      <c r="G47" s="78"/>
      <c r="J47" s="8"/>
      <c r="K47" s="8"/>
      <c r="L47" s="8"/>
      <c r="M47" s="8"/>
      <c r="N47" s="170"/>
      <c r="O47" s="170"/>
      <c r="P47" s="170"/>
      <c r="Q47" s="170"/>
      <c r="R47" s="170"/>
    </row>
    <row r="48" spans="2:18" s="31" customFormat="1" x14ac:dyDescent="0.2">
      <c r="B48" s="8"/>
      <c r="C48" s="8"/>
      <c r="F48" s="78"/>
      <c r="G48" s="78"/>
      <c r="J48" s="8"/>
      <c r="K48" s="8"/>
      <c r="L48" s="8"/>
      <c r="M48" s="8"/>
      <c r="N48" s="170"/>
      <c r="O48" s="170"/>
      <c r="P48" s="170"/>
      <c r="Q48" s="170"/>
      <c r="R48" s="170"/>
    </row>
    <row r="49" spans="2:18" s="31" customFormat="1" x14ac:dyDescent="0.2">
      <c r="B49" s="8"/>
      <c r="C49" s="8"/>
      <c r="F49" s="78"/>
      <c r="G49" s="78"/>
      <c r="J49" s="8"/>
      <c r="K49" s="8"/>
      <c r="L49" s="8"/>
      <c r="M49" s="8"/>
      <c r="N49" s="170"/>
      <c r="O49" s="170"/>
      <c r="P49" s="170"/>
      <c r="Q49" s="170"/>
      <c r="R49" s="170"/>
    </row>
    <row r="50" spans="2:18" s="31" customFormat="1" x14ac:dyDescent="0.2">
      <c r="B50" s="8"/>
      <c r="C50" s="8"/>
      <c r="F50" s="78"/>
      <c r="G50" s="78"/>
      <c r="J50" s="8"/>
      <c r="K50" s="8"/>
      <c r="L50" s="8"/>
      <c r="M50" s="8"/>
      <c r="N50" s="170"/>
      <c r="O50" s="170"/>
      <c r="P50" s="170"/>
      <c r="Q50" s="170"/>
      <c r="R50" s="170"/>
    </row>
    <row r="51" spans="2:18" s="31" customFormat="1" x14ac:dyDescent="0.2">
      <c r="B51" s="8"/>
      <c r="C51" s="8"/>
      <c r="F51" s="78"/>
      <c r="G51" s="78"/>
      <c r="J51" s="8"/>
      <c r="K51" s="8"/>
      <c r="L51" s="8"/>
      <c r="M51" s="8"/>
      <c r="N51" s="170"/>
      <c r="O51" s="170"/>
      <c r="P51" s="170"/>
      <c r="Q51" s="170"/>
      <c r="R51" s="170"/>
    </row>
    <row r="52" spans="2:18" s="31" customFormat="1" x14ac:dyDescent="0.2">
      <c r="B52" s="8"/>
      <c r="C52" s="8"/>
      <c r="F52" s="78"/>
      <c r="G52" s="78"/>
      <c r="J52" s="8"/>
      <c r="K52" s="8"/>
      <c r="L52" s="8"/>
      <c r="M52" s="8"/>
      <c r="N52" s="170"/>
      <c r="O52" s="170"/>
      <c r="P52" s="170"/>
      <c r="Q52" s="170"/>
      <c r="R52" s="170"/>
    </row>
    <row r="53" spans="2:18" s="31" customFormat="1" x14ac:dyDescent="0.2">
      <c r="B53" s="8"/>
      <c r="C53" s="8"/>
      <c r="F53" s="78"/>
      <c r="G53" s="78"/>
      <c r="J53" s="8"/>
      <c r="K53" s="8"/>
      <c r="L53" s="8"/>
      <c r="M53" s="8"/>
      <c r="N53" s="170"/>
      <c r="O53" s="170"/>
      <c r="P53" s="170"/>
      <c r="Q53" s="170"/>
      <c r="R53" s="170"/>
    </row>
    <row r="54" spans="2:18" s="31" customFormat="1" x14ac:dyDescent="0.2">
      <c r="B54" s="8"/>
      <c r="C54" s="8"/>
      <c r="F54" s="78"/>
      <c r="G54" s="78"/>
      <c r="J54" s="8"/>
      <c r="K54" s="8"/>
      <c r="L54" s="8"/>
      <c r="M54" s="8"/>
      <c r="N54" s="170"/>
      <c r="O54" s="170"/>
      <c r="P54" s="170"/>
      <c r="Q54" s="170"/>
      <c r="R54" s="170"/>
    </row>
    <row r="55" spans="2:18" s="31" customFormat="1" x14ac:dyDescent="0.2">
      <c r="B55" s="8"/>
      <c r="C55" s="8"/>
      <c r="F55" s="78"/>
      <c r="G55" s="78"/>
      <c r="J55" s="8"/>
      <c r="K55" s="8"/>
      <c r="L55" s="8"/>
      <c r="M55" s="8"/>
      <c r="N55" s="170"/>
      <c r="O55" s="170"/>
      <c r="P55" s="170"/>
      <c r="Q55" s="170"/>
      <c r="R55" s="170"/>
    </row>
    <row r="56" spans="2:18" s="31" customFormat="1" x14ac:dyDescent="0.2">
      <c r="B56" s="8"/>
      <c r="C56" s="8"/>
      <c r="F56" s="78"/>
      <c r="G56" s="78"/>
      <c r="J56" s="8"/>
      <c r="K56" s="8"/>
      <c r="L56" s="8"/>
      <c r="M56" s="8"/>
      <c r="N56" s="170"/>
      <c r="O56" s="170"/>
      <c r="P56" s="170"/>
      <c r="Q56" s="170"/>
      <c r="R56" s="170"/>
    </row>
  </sheetData>
  <mergeCells count="1">
    <mergeCell ref="D8:E8"/>
  </mergeCells>
  <pageMargins left="0.7" right="0.7" top="0.75" bottom="0.75" header="0.3" footer="0.3"/>
  <pageSetup paperSize="9" orientation="portrait" r:id="rId1"/>
  <customProperties>
    <customPr name="_pios_id" r:id="rId2"/>
    <customPr name="EpmWorksheetKeyString_GUID" r:id="rId3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7"/>
  <sheetViews>
    <sheetView zoomScale="80" zoomScaleNormal="80" workbookViewId="0">
      <selection activeCell="B67" sqref="B67"/>
    </sheetView>
  </sheetViews>
  <sheetFormatPr defaultColWidth="9" defaultRowHeight="11.25" x14ac:dyDescent="0.2"/>
  <cols>
    <col min="1" max="1" width="61.5703125" style="35" customWidth="1"/>
    <col min="2" max="2" width="20.5703125" style="34" bestFit="1" customWidth="1"/>
    <col min="3" max="3" width="20.85546875" style="34" bestFit="1" customWidth="1"/>
    <col min="4" max="4" width="20.5703125" style="32" bestFit="1" customWidth="1"/>
    <col min="5" max="5" width="23" style="32" customWidth="1"/>
    <col min="6" max="6" width="23" style="49" customWidth="1"/>
    <col min="7" max="7" width="40.28515625" style="66" customWidth="1"/>
    <col min="8" max="8" width="7.85546875" style="52" bestFit="1" customWidth="1"/>
    <col min="9" max="9" width="9" style="32"/>
    <col min="10" max="11" width="11.28515625" style="48" bestFit="1" customWidth="1"/>
    <col min="12" max="12" width="12" style="48" bestFit="1" customWidth="1"/>
    <col min="13" max="13" width="11.5703125" style="48" bestFit="1" customWidth="1"/>
    <col min="14" max="17" width="9.5703125" style="48" bestFit="1" customWidth="1"/>
    <col min="18" max="16384" width="9" style="32"/>
  </cols>
  <sheetData>
    <row r="1" spans="1:17" s="31" customFormat="1" x14ac:dyDescent="0.2">
      <c r="A1" s="7" t="s">
        <v>0</v>
      </c>
      <c r="B1" s="8"/>
      <c r="C1" s="8"/>
      <c r="F1" s="60"/>
      <c r="G1" s="129"/>
      <c r="J1" s="8"/>
      <c r="K1" s="8"/>
      <c r="L1" s="8"/>
      <c r="M1" s="8"/>
      <c r="N1" s="8"/>
      <c r="O1" s="8"/>
      <c r="P1" s="8"/>
      <c r="Q1" s="8"/>
    </row>
    <row r="2" spans="1:17" s="31" customFormat="1" x14ac:dyDescent="0.2">
      <c r="A2" s="67" t="s">
        <v>142</v>
      </c>
      <c r="B2" s="8"/>
      <c r="C2" s="8"/>
      <c r="F2" s="60"/>
      <c r="G2" s="60"/>
      <c r="J2" s="8"/>
      <c r="K2" s="8"/>
      <c r="L2" s="8"/>
      <c r="M2" s="8"/>
      <c r="N2" s="8"/>
      <c r="O2" s="8"/>
      <c r="P2" s="8"/>
      <c r="Q2" s="8"/>
    </row>
    <row r="3" spans="1:17" s="31" customFormat="1" x14ac:dyDescent="0.2">
      <c r="A3" s="65" t="s">
        <v>130</v>
      </c>
      <c r="B3" s="8"/>
      <c r="C3" s="8"/>
      <c r="F3" s="60"/>
      <c r="G3" s="60"/>
      <c r="J3" s="8"/>
      <c r="K3" s="8"/>
      <c r="L3" s="8"/>
      <c r="M3" s="8"/>
      <c r="N3" s="8"/>
      <c r="O3" s="8"/>
      <c r="P3" s="8"/>
      <c r="Q3" s="8"/>
    </row>
    <row r="4" spans="1:17" s="31" customFormat="1" x14ac:dyDescent="0.2">
      <c r="A4" s="101"/>
      <c r="B4" s="8"/>
      <c r="C4" s="8"/>
      <c r="F4" s="60"/>
      <c r="G4" s="60"/>
      <c r="J4" s="8"/>
      <c r="K4" s="8"/>
      <c r="L4" s="8"/>
      <c r="M4" s="8"/>
      <c r="N4" s="8"/>
      <c r="O4" s="8"/>
      <c r="P4" s="8"/>
      <c r="Q4" s="8"/>
    </row>
    <row r="5" spans="1:17" s="31" customFormat="1" x14ac:dyDescent="0.2">
      <c r="A5" s="102"/>
      <c r="B5" s="103" t="s">
        <v>137</v>
      </c>
      <c r="C5" s="103" t="s">
        <v>41</v>
      </c>
      <c r="D5" s="103" t="s">
        <v>137</v>
      </c>
      <c r="E5" s="103" t="s">
        <v>41</v>
      </c>
      <c r="F5" s="104"/>
      <c r="G5" s="60"/>
      <c r="J5" s="8"/>
      <c r="K5" s="8"/>
      <c r="L5" s="8"/>
      <c r="M5" s="8"/>
      <c r="N5" s="8"/>
      <c r="O5" s="8"/>
      <c r="P5" s="8"/>
      <c r="Q5" s="8"/>
    </row>
    <row r="6" spans="1:17" s="31" customFormat="1" x14ac:dyDescent="0.2">
      <c r="A6" s="102"/>
      <c r="B6" s="26" t="s">
        <v>54</v>
      </c>
      <c r="C6" s="26" t="s">
        <v>38</v>
      </c>
      <c r="D6" s="26" t="s">
        <v>54</v>
      </c>
      <c r="E6" s="26" t="s">
        <v>38</v>
      </c>
      <c r="F6" s="26"/>
      <c r="G6" s="60"/>
      <c r="J6" s="8"/>
      <c r="K6" s="8"/>
      <c r="L6" s="8"/>
      <c r="M6" s="8"/>
      <c r="N6" s="8"/>
      <c r="O6" s="8"/>
      <c r="P6" s="8"/>
      <c r="Q6" s="8"/>
    </row>
    <row r="7" spans="1:17" s="31" customFormat="1" x14ac:dyDescent="0.2">
      <c r="A7" s="102"/>
      <c r="B7" s="105" t="s">
        <v>56</v>
      </c>
      <c r="C7" s="105" t="s">
        <v>56</v>
      </c>
      <c r="D7" s="105" t="s">
        <v>57</v>
      </c>
      <c r="E7" s="105" t="s">
        <v>57</v>
      </c>
      <c r="F7" s="120"/>
      <c r="G7" s="60"/>
      <c r="J7" s="8"/>
      <c r="K7" s="8"/>
      <c r="L7" s="8"/>
      <c r="M7" s="8"/>
      <c r="N7" s="8"/>
      <c r="O7" s="8"/>
      <c r="P7" s="8"/>
      <c r="Q7" s="8"/>
    </row>
    <row r="8" spans="1:17" s="31" customFormat="1" x14ac:dyDescent="0.2">
      <c r="A8" s="102"/>
      <c r="B8" s="105"/>
      <c r="C8" s="105"/>
      <c r="D8" s="173" t="s">
        <v>58</v>
      </c>
      <c r="E8" s="173"/>
      <c r="F8" s="106"/>
      <c r="G8" s="60"/>
      <c r="J8" s="8"/>
      <c r="K8" s="8"/>
      <c r="L8" s="8"/>
      <c r="M8" s="8"/>
      <c r="N8" s="8"/>
      <c r="O8" s="8"/>
      <c r="P8" s="8"/>
      <c r="Q8" s="8"/>
    </row>
    <row r="9" spans="1:17" s="84" customFormat="1" ht="19.5" customHeight="1" thickBot="1" x14ac:dyDescent="0.25">
      <c r="A9" s="101" t="s">
        <v>145</v>
      </c>
      <c r="B9" s="107">
        <v>-152508102.01323029</v>
      </c>
      <c r="C9" s="107">
        <v>-164479976.99999997</v>
      </c>
      <c r="D9" s="107">
        <v>-666567161.24202597</v>
      </c>
      <c r="E9" s="107">
        <v>-718892637.4739002</v>
      </c>
      <c r="F9" s="108"/>
      <c r="G9" s="108"/>
      <c r="J9" s="8"/>
      <c r="K9" s="8"/>
      <c r="L9" s="8"/>
      <c r="M9" s="8"/>
      <c r="N9" s="171"/>
      <c r="O9" s="171"/>
      <c r="P9" s="171"/>
      <c r="Q9" s="171"/>
    </row>
    <row r="10" spans="1:17" s="84" customFormat="1" ht="19.5" customHeight="1" thickTop="1" x14ac:dyDescent="0.2">
      <c r="A10" s="101"/>
      <c r="B10" s="108"/>
      <c r="C10" s="108"/>
      <c r="D10" s="108"/>
      <c r="E10" s="108"/>
      <c r="F10" s="108"/>
      <c r="G10" s="108"/>
      <c r="J10" s="8"/>
      <c r="K10" s="8"/>
      <c r="L10" s="8"/>
      <c r="M10" s="8"/>
      <c r="N10" s="171"/>
      <c r="O10" s="171"/>
      <c r="P10" s="171"/>
      <c r="Q10" s="171"/>
    </row>
    <row r="11" spans="1:17" s="31" customFormat="1" x14ac:dyDescent="0.2">
      <c r="A11" s="109" t="s">
        <v>27</v>
      </c>
      <c r="B11" s="110"/>
      <c r="C11" s="110"/>
      <c r="D11" s="110"/>
      <c r="E11" s="110"/>
      <c r="F11" s="111"/>
      <c r="G11" s="111"/>
      <c r="H11" s="84"/>
      <c r="J11" s="8"/>
      <c r="K11" s="8"/>
      <c r="L11" s="8"/>
      <c r="M11" s="8"/>
      <c r="N11" s="171"/>
      <c r="O11" s="171"/>
      <c r="P11" s="171"/>
      <c r="Q11" s="171"/>
    </row>
    <row r="12" spans="1:17" s="31" customFormat="1" x14ac:dyDescent="0.2">
      <c r="A12" s="31" t="s">
        <v>67</v>
      </c>
      <c r="B12" s="110">
        <v>121267412.16</v>
      </c>
      <c r="C12" s="110">
        <v>119980126</v>
      </c>
      <c r="D12" s="110">
        <v>530023478.327712</v>
      </c>
      <c r="E12" s="110">
        <v>524397137.70820004</v>
      </c>
      <c r="F12" s="111"/>
      <c r="G12" s="111"/>
      <c r="H12" s="84"/>
      <c r="J12" s="8"/>
      <c r="K12" s="8"/>
      <c r="L12" s="8"/>
      <c r="M12" s="8"/>
      <c r="N12" s="171"/>
      <c r="O12" s="171"/>
      <c r="P12" s="171"/>
      <c r="Q12" s="171"/>
    </row>
    <row r="13" spans="1:17" s="31" customFormat="1" x14ac:dyDescent="0.2">
      <c r="A13" s="126" t="s">
        <v>68</v>
      </c>
      <c r="B13" s="110">
        <v>7724983.186131034</v>
      </c>
      <c r="C13" s="110">
        <v>5453070</v>
      </c>
      <c r="D13" s="110">
        <v>33763584.011622913</v>
      </c>
      <c r="E13" s="110">
        <v>23833732.049000002</v>
      </c>
      <c r="F13" s="111"/>
      <c r="G13" s="111"/>
      <c r="H13" s="84"/>
      <c r="J13" s="8"/>
      <c r="K13" s="8"/>
      <c r="L13" s="8"/>
      <c r="M13" s="8"/>
      <c r="N13" s="171"/>
      <c r="O13" s="171"/>
      <c r="P13" s="171"/>
      <c r="Q13" s="171"/>
    </row>
    <row r="14" spans="1:17" s="31" customFormat="1" x14ac:dyDescent="0.2">
      <c r="A14" s="126" t="s">
        <v>69</v>
      </c>
      <c r="B14" s="110">
        <v>4247835.2299999986</v>
      </c>
      <c r="C14" s="110">
        <v>-2059849</v>
      </c>
      <c r="D14" s="110">
        <v>18566013.439760994</v>
      </c>
      <c r="E14" s="110">
        <v>-9002982.0242999997</v>
      </c>
      <c r="F14" s="111"/>
      <c r="G14" s="111"/>
      <c r="H14" s="84"/>
      <c r="J14" s="8"/>
      <c r="K14" s="8"/>
      <c r="L14" s="8"/>
      <c r="M14" s="8"/>
      <c r="N14" s="171"/>
      <c r="O14" s="171"/>
      <c r="P14" s="171"/>
      <c r="Q14" s="171"/>
    </row>
    <row r="15" spans="1:17" s="31" customFormat="1" x14ac:dyDescent="0.2">
      <c r="A15" s="126" t="s">
        <v>70</v>
      </c>
      <c r="B15" s="110">
        <v>-38117185.419999987</v>
      </c>
      <c r="C15" s="110">
        <v>8629499</v>
      </c>
      <c r="D15" s="110">
        <v>-166598784.31519395</v>
      </c>
      <c r="E15" s="110">
        <v>37716951.279300004</v>
      </c>
      <c r="F15" s="111"/>
      <c r="G15" s="111"/>
      <c r="H15" s="84"/>
      <c r="J15" s="8"/>
      <c r="K15" s="8"/>
      <c r="L15" s="8"/>
      <c r="M15" s="8"/>
      <c r="N15" s="171"/>
      <c r="O15" s="171"/>
      <c r="P15" s="171"/>
      <c r="Q15" s="171"/>
    </row>
    <row r="16" spans="1:17" s="31" customFormat="1" x14ac:dyDescent="0.2">
      <c r="A16" s="126" t="s">
        <v>71</v>
      </c>
      <c r="B16" s="110">
        <v>105845407.62342337</v>
      </c>
      <c r="C16" s="110">
        <v>0</v>
      </c>
      <c r="D16" s="110">
        <v>462618523.09969652</v>
      </c>
      <c r="E16" s="110">
        <v>0</v>
      </c>
      <c r="F16" s="111"/>
      <c r="G16" s="111"/>
      <c r="H16" s="84"/>
      <c r="J16" s="8"/>
      <c r="K16" s="8"/>
      <c r="L16" s="8"/>
      <c r="M16" s="8"/>
      <c r="N16" s="171"/>
      <c r="O16" s="171"/>
      <c r="P16" s="171"/>
      <c r="Q16" s="171"/>
    </row>
    <row r="17" spans="1:17" s="31" customFormat="1" x14ac:dyDescent="0.2">
      <c r="A17" s="112" t="s">
        <v>43</v>
      </c>
      <c r="B17" s="110">
        <v>11066580.794936085</v>
      </c>
      <c r="C17" s="110">
        <v>-2905236</v>
      </c>
      <c r="D17" s="110">
        <v>48368704.680427149</v>
      </c>
      <c r="E17" s="110">
        <v>-12697914.985200001</v>
      </c>
      <c r="F17" s="111"/>
      <c r="G17" s="111"/>
      <c r="H17" s="84"/>
      <c r="J17" s="8"/>
      <c r="K17" s="8"/>
      <c r="L17" s="8"/>
      <c r="M17" s="8"/>
      <c r="N17" s="171"/>
      <c r="O17" s="171"/>
      <c r="P17" s="171"/>
      <c r="Q17" s="171"/>
    </row>
    <row r="18" spans="1:17" s="31" customFormat="1" x14ac:dyDescent="0.2">
      <c r="A18" s="112" t="s">
        <v>72</v>
      </c>
      <c r="B18" s="110">
        <v>920190.95324549731</v>
      </c>
      <c r="C18" s="110">
        <v>-1178141</v>
      </c>
      <c r="D18" s="110">
        <v>4021878.5993500953</v>
      </c>
      <c r="E18" s="110">
        <v>-5149300.8687000005</v>
      </c>
      <c r="F18" s="111"/>
      <c r="G18" s="111"/>
      <c r="H18" s="84"/>
      <c r="J18" s="8"/>
      <c r="K18" s="8"/>
      <c r="L18" s="8"/>
      <c r="M18" s="8"/>
      <c r="N18" s="171"/>
      <c r="O18" s="171"/>
      <c r="P18" s="171"/>
      <c r="Q18" s="171"/>
    </row>
    <row r="19" spans="1:17" s="31" customFormat="1" x14ac:dyDescent="0.2">
      <c r="A19" s="112" t="s">
        <v>73</v>
      </c>
      <c r="B19" s="110">
        <v>2759224.96</v>
      </c>
      <c r="C19" s="110">
        <v>12740</v>
      </c>
      <c r="D19" s="110">
        <v>12059744.532672001</v>
      </c>
      <c r="E19" s="110">
        <v>55682.718000000001</v>
      </c>
      <c r="F19" s="111"/>
      <c r="G19" s="111"/>
      <c r="H19" s="84"/>
      <c r="J19" s="8"/>
      <c r="K19" s="8"/>
      <c r="L19" s="8"/>
      <c r="M19" s="8"/>
      <c r="N19" s="171"/>
      <c r="O19" s="171"/>
      <c r="P19" s="171"/>
      <c r="Q19" s="171"/>
    </row>
    <row r="20" spans="1:17" s="31" customFormat="1" x14ac:dyDescent="0.2">
      <c r="A20" s="112" t="s">
        <v>74</v>
      </c>
      <c r="B20" s="110">
        <v>-2072081.3699999999</v>
      </c>
      <c r="C20" s="110">
        <v>-57466</v>
      </c>
      <c r="D20" s="110">
        <v>-9056444.4238590002</v>
      </c>
      <c r="E20" s="110">
        <v>-251166.64620000002</v>
      </c>
      <c r="F20" s="111"/>
      <c r="G20" s="111"/>
      <c r="H20" s="84"/>
      <c r="J20" s="8"/>
      <c r="K20" s="8"/>
      <c r="L20" s="8"/>
      <c r="M20" s="8"/>
      <c r="N20" s="171"/>
      <c r="O20" s="171"/>
      <c r="P20" s="171"/>
      <c r="Q20" s="171"/>
    </row>
    <row r="21" spans="1:17" s="31" customFormat="1" x14ac:dyDescent="0.2">
      <c r="A21" s="31" t="s">
        <v>75</v>
      </c>
      <c r="B21" s="110">
        <v>7991671.3857193002</v>
      </c>
      <c r="C21" s="110">
        <v>4644298</v>
      </c>
      <c r="D21" s="110">
        <v>34929196.125563346</v>
      </c>
      <c r="E21" s="110">
        <v>20298833.268600002</v>
      </c>
      <c r="F21" s="111"/>
      <c r="G21" s="111"/>
      <c r="H21" s="84"/>
      <c r="J21" s="8"/>
      <c r="K21" s="8"/>
      <c r="L21" s="8"/>
      <c r="M21" s="8"/>
      <c r="N21" s="171"/>
      <c r="O21" s="171"/>
      <c r="P21" s="171"/>
      <c r="Q21" s="171"/>
    </row>
    <row r="22" spans="1:17" s="84" customFormat="1" x14ac:dyDescent="0.2">
      <c r="A22" s="31" t="s">
        <v>28</v>
      </c>
      <c r="B22" s="110">
        <v>-17706299.119999997</v>
      </c>
      <c r="C22" s="110">
        <v>-32841360</v>
      </c>
      <c r="D22" s="110">
        <v>-77388923.183783993</v>
      </c>
      <c r="E22" s="110">
        <v>-143539732.15200001</v>
      </c>
      <c r="F22" s="111"/>
      <c r="G22" s="111"/>
      <c r="J22" s="8"/>
      <c r="K22" s="8"/>
      <c r="L22" s="8"/>
      <c r="M22" s="8"/>
      <c r="N22" s="171"/>
      <c r="O22" s="171"/>
      <c r="P22" s="171"/>
      <c r="Q22" s="171"/>
    </row>
    <row r="23" spans="1:17" s="31" customFormat="1" x14ac:dyDescent="0.2">
      <c r="A23" s="113" t="s">
        <v>76</v>
      </c>
      <c r="B23" s="110">
        <v>35632731.390000001</v>
      </c>
      <c r="C23" s="110">
        <v>31993702</v>
      </c>
      <c r="D23" s="110">
        <v>155739979.08627301</v>
      </c>
      <c r="E23" s="110">
        <v>139834873.33140001</v>
      </c>
      <c r="F23" s="111"/>
      <c r="G23" s="111"/>
      <c r="H23" s="84"/>
      <c r="J23" s="8"/>
      <c r="K23" s="8"/>
      <c r="L23" s="8"/>
      <c r="M23" s="8"/>
      <c r="N23" s="171"/>
      <c r="O23" s="171"/>
      <c r="P23" s="171"/>
      <c r="Q23" s="171"/>
    </row>
    <row r="24" spans="1:17" s="31" customFormat="1" hidden="1" x14ac:dyDescent="0.2">
      <c r="B24" s="110">
        <v>0</v>
      </c>
      <c r="C24" s="110">
        <v>0</v>
      </c>
      <c r="D24" s="110">
        <v>0</v>
      </c>
      <c r="E24" s="110">
        <v>0</v>
      </c>
      <c r="F24" s="111"/>
      <c r="G24" s="111"/>
      <c r="H24" s="84"/>
      <c r="J24" s="8"/>
      <c r="K24" s="8"/>
      <c r="L24" s="8"/>
      <c r="M24" s="8"/>
      <c r="N24" s="171"/>
      <c r="O24" s="171"/>
      <c r="P24" s="171"/>
      <c r="Q24" s="171"/>
    </row>
    <row r="25" spans="1:17" s="31" customFormat="1" x14ac:dyDescent="0.2">
      <c r="A25" s="113" t="s">
        <v>77</v>
      </c>
      <c r="B25" s="110">
        <v>-280855.12999999989</v>
      </c>
      <c r="C25" s="110">
        <v>-699648</v>
      </c>
      <c r="D25" s="110">
        <v>-1227533.5166909995</v>
      </c>
      <c r="E25" s="110">
        <v>-3057951.5136000002</v>
      </c>
      <c r="F25" s="111"/>
      <c r="G25" s="111"/>
      <c r="H25" s="84"/>
      <c r="J25" s="8"/>
      <c r="K25" s="8"/>
      <c r="L25" s="8"/>
      <c r="M25" s="8"/>
      <c r="N25" s="171"/>
      <c r="O25" s="171"/>
      <c r="P25" s="171"/>
      <c r="Q25" s="171"/>
    </row>
    <row r="26" spans="1:17" s="31" customFormat="1" x14ac:dyDescent="0.2">
      <c r="A26" s="95" t="s">
        <v>78</v>
      </c>
      <c r="B26" s="110">
        <v>-11902815.235133372</v>
      </c>
      <c r="C26" s="110">
        <v>8773829</v>
      </c>
      <c r="D26" s="110">
        <v>-52023634.548197433</v>
      </c>
      <c r="E26" s="110">
        <v>38347774.410300002</v>
      </c>
      <c r="F26" s="111"/>
      <c r="G26" s="111"/>
      <c r="H26" s="84"/>
      <c r="J26" s="8"/>
      <c r="K26" s="8"/>
      <c r="L26" s="8"/>
      <c r="M26" s="8"/>
      <c r="N26" s="171"/>
      <c r="O26" s="171"/>
      <c r="P26" s="171"/>
      <c r="Q26" s="171"/>
    </row>
    <row r="27" spans="1:17" s="31" customFormat="1" ht="12" thickBot="1" x14ac:dyDescent="0.25">
      <c r="A27" s="114" t="s">
        <v>79</v>
      </c>
      <c r="B27" s="107">
        <f>SUM(B9:B26)</f>
        <v>74868699.395091623</v>
      </c>
      <c r="C27" s="107">
        <f t="shared" ref="C27:E27" si="0">SUM(C9:C26)</f>
        <v>-24734412.99999997</v>
      </c>
      <c r="D27" s="107">
        <f t="shared" si="0"/>
        <v>327228620.67332655</v>
      </c>
      <c r="E27" s="107">
        <f t="shared" si="0"/>
        <v>-108106700.89910017</v>
      </c>
      <c r="F27" s="108"/>
      <c r="G27" s="108"/>
      <c r="H27" s="84"/>
      <c r="J27" s="8"/>
      <c r="K27" s="8"/>
      <c r="L27" s="8"/>
      <c r="M27" s="8"/>
      <c r="N27" s="171"/>
      <c r="O27" s="171"/>
      <c r="P27" s="171"/>
      <c r="Q27" s="171"/>
    </row>
    <row r="28" spans="1:17" s="84" customFormat="1" ht="12" hidden="1" thickTop="1" x14ac:dyDescent="0.2">
      <c r="A28" s="31"/>
      <c r="B28" s="110"/>
      <c r="C28" s="110"/>
      <c r="D28" s="110"/>
      <c r="E28" s="110"/>
      <c r="F28" s="111"/>
      <c r="G28" s="111"/>
      <c r="J28" s="8"/>
      <c r="K28" s="8"/>
      <c r="L28" s="8"/>
      <c r="M28" s="8"/>
      <c r="N28" s="171"/>
      <c r="O28" s="171"/>
      <c r="P28" s="171"/>
      <c r="Q28" s="171"/>
    </row>
    <row r="29" spans="1:17" s="31" customFormat="1" ht="12" thickTop="1" x14ac:dyDescent="0.2">
      <c r="A29" s="100" t="s">
        <v>29</v>
      </c>
      <c r="B29" s="115"/>
      <c r="C29" s="115"/>
      <c r="D29" s="115"/>
      <c r="E29" s="115"/>
      <c r="F29" s="116"/>
      <c r="G29" s="116"/>
      <c r="H29" s="84"/>
      <c r="J29" s="8"/>
      <c r="K29" s="8"/>
      <c r="L29" s="8"/>
      <c r="M29" s="8"/>
      <c r="N29" s="171"/>
      <c r="O29" s="171"/>
      <c r="P29" s="171"/>
      <c r="Q29" s="171"/>
    </row>
    <row r="30" spans="1:17" s="84" customFormat="1" x14ac:dyDescent="0.2">
      <c r="A30" s="31" t="s">
        <v>30</v>
      </c>
      <c r="B30" s="110">
        <v>-25522388.473491736</v>
      </c>
      <c r="C30" s="110">
        <v>-23536846</v>
      </c>
      <c r="D30" s="117">
        <v>-111550701.30109033</v>
      </c>
      <c r="E30" s="117">
        <v>-102872491.81220001</v>
      </c>
      <c r="F30" s="118"/>
      <c r="G30" s="119"/>
      <c r="J30" s="8"/>
      <c r="K30" s="8"/>
      <c r="L30" s="8"/>
      <c r="M30" s="8"/>
      <c r="N30" s="171"/>
      <c r="O30" s="171"/>
      <c r="P30" s="171"/>
      <c r="Q30" s="171"/>
    </row>
    <row r="31" spans="1:17" s="31" customFormat="1" x14ac:dyDescent="0.2">
      <c r="A31" s="31" t="s">
        <v>31</v>
      </c>
      <c r="B31" s="110">
        <v>-132471116.67709178</v>
      </c>
      <c r="C31" s="110">
        <v>64011173</v>
      </c>
      <c r="D31" s="117">
        <v>-578991509.66056502</v>
      </c>
      <c r="E31" s="117">
        <v>279773633.83109999</v>
      </c>
      <c r="F31" s="118"/>
      <c r="G31" s="119"/>
      <c r="H31" s="84"/>
      <c r="J31" s="8"/>
      <c r="K31" s="8"/>
      <c r="L31" s="8"/>
      <c r="M31" s="8"/>
      <c r="N31" s="171"/>
      <c r="O31" s="171"/>
      <c r="P31" s="171"/>
      <c r="Q31" s="171"/>
    </row>
    <row r="32" spans="1:17" s="31" customFormat="1" hidden="1" x14ac:dyDescent="0.2">
      <c r="B32" s="110">
        <v>0</v>
      </c>
      <c r="C32" s="110">
        <v>0</v>
      </c>
      <c r="D32" s="117">
        <v>0</v>
      </c>
      <c r="E32" s="117">
        <v>0</v>
      </c>
      <c r="F32" s="118"/>
      <c r="G32" s="118"/>
      <c r="H32" s="84"/>
      <c r="J32" s="8"/>
      <c r="K32" s="8"/>
      <c r="L32" s="8"/>
      <c r="M32" s="8"/>
      <c r="N32" s="171"/>
      <c r="O32" s="171"/>
      <c r="P32" s="171"/>
      <c r="Q32" s="171"/>
    </row>
    <row r="33" spans="1:17" s="31" customFormat="1" ht="12.6" customHeight="1" x14ac:dyDescent="0.2">
      <c r="A33" s="31" t="s">
        <v>80</v>
      </c>
      <c r="B33" s="110">
        <v>290277905.63454038</v>
      </c>
      <c r="C33" s="110">
        <v>84895180</v>
      </c>
      <c r="D33" s="110">
        <v>1268717639.9296856</v>
      </c>
      <c r="E33" s="110">
        <v>371051367.22600001</v>
      </c>
      <c r="F33" s="111"/>
      <c r="G33" s="111"/>
      <c r="H33" s="84"/>
      <c r="J33" s="8"/>
      <c r="K33" s="8"/>
      <c r="L33" s="8"/>
      <c r="M33" s="8"/>
      <c r="N33" s="171"/>
      <c r="O33" s="171"/>
      <c r="P33" s="171"/>
      <c r="Q33" s="171"/>
    </row>
    <row r="34" spans="1:17" s="31" customFormat="1" ht="12" thickBot="1" x14ac:dyDescent="0.25">
      <c r="A34" s="84" t="s">
        <v>81</v>
      </c>
      <c r="B34" s="107">
        <f>SUM(B30:B33)</f>
        <v>132284400.48395687</v>
      </c>
      <c r="C34" s="107">
        <f t="shared" ref="C34:E34" si="1">SUM(C30:C33)</f>
        <v>125369507</v>
      </c>
      <c r="D34" s="107">
        <f t="shared" si="1"/>
        <v>578175428.96803021</v>
      </c>
      <c r="E34" s="107">
        <f t="shared" si="1"/>
        <v>547952509.24489999</v>
      </c>
      <c r="F34" s="108"/>
      <c r="G34" s="108"/>
      <c r="H34" s="84"/>
      <c r="J34" s="8"/>
      <c r="K34" s="8"/>
      <c r="L34" s="8"/>
      <c r="M34" s="8"/>
      <c r="N34" s="171"/>
      <c r="O34" s="171"/>
      <c r="P34" s="171"/>
      <c r="Q34" s="171"/>
    </row>
    <row r="35" spans="1:17" s="31" customFormat="1" ht="12" hidden="1" thickTop="1" x14ac:dyDescent="0.2">
      <c r="A35" s="84"/>
      <c r="B35" s="105"/>
      <c r="C35" s="105"/>
      <c r="D35" s="105"/>
      <c r="E35" s="105"/>
      <c r="F35" s="120"/>
      <c r="G35" s="120"/>
      <c r="H35" s="84"/>
      <c r="J35" s="8"/>
      <c r="K35" s="8"/>
      <c r="L35" s="8"/>
      <c r="M35" s="8"/>
      <c r="N35" s="171"/>
      <c r="O35" s="171"/>
      <c r="P35" s="171"/>
      <c r="Q35" s="171"/>
    </row>
    <row r="36" spans="1:17" s="31" customFormat="1" hidden="1" x14ac:dyDescent="0.2">
      <c r="A36" s="84" t="s">
        <v>82</v>
      </c>
      <c r="B36" s="121"/>
      <c r="C36" s="110"/>
      <c r="D36" s="105"/>
      <c r="E36" s="105"/>
      <c r="F36" s="120"/>
      <c r="G36" s="120"/>
      <c r="H36" s="84"/>
      <c r="J36" s="8"/>
      <c r="K36" s="8"/>
      <c r="L36" s="8"/>
      <c r="M36" s="8"/>
      <c r="N36" s="171"/>
      <c r="O36" s="171"/>
      <c r="P36" s="171"/>
      <c r="Q36" s="171"/>
    </row>
    <row r="37" spans="1:17" s="84" customFormat="1" ht="12" hidden="1" thickBot="1" x14ac:dyDescent="0.25">
      <c r="A37" s="122" t="s">
        <v>83</v>
      </c>
      <c r="B37" s="107"/>
      <c r="C37" s="107"/>
      <c r="D37" s="107"/>
      <c r="E37" s="107"/>
      <c r="F37" s="108"/>
      <c r="G37" s="108"/>
      <c r="J37" s="8"/>
      <c r="K37" s="8"/>
      <c r="L37" s="8"/>
      <c r="M37" s="8"/>
      <c r="N37" s="171"/>
      <c r="O37" s="171"/>
      <c r="P37" s="171"/>
      <c r="Q37" s="171"/>
    </row>
    <row r="38" spans="1:17" s="31" customFormat="1" ht="12" hidden="1" thickTop="1" x14ac:dyDescent="0.2">
      <c r="B38" s="110" t="s">
        <v>156</v>
      </c>
      <c r="C38" s="110" t="s">
        <v>156</v>
      </c>
      <c r="D38" s="110" t="s">
        <v>156</v>
      </c>
      <c r="E38" s="110" t="s">
        <v>156</v>
      </c>
      <c r="F38" s="111"/>
      <c r="G38" s="111"/>
      <c r="H38" s="84"/>
      <c r="J38" s="8"/>
      <c r="K38" s="8"/>
      <c r="L38" s="8"/>
      <c r="M38" s="8"/>
      <c r="N38" s="171"/>
      <c r="O38" s="171"/>
      <c r="P38" s="171"/>
      <c r="Q38" s="171"/>
    </row>
    <row r="39" spans="1:17" s="31" customFormat="1" ht="12.75" thickTop="1" thickBot="1" x14ac:dyDescent="0.25">
      <c r="A39" s="97" t="s">
        <v>146</v>
      </c>
      <c r="B39" s="107">
        <f>+B27+B34</f>
        <v>207153099.8790485</v>
      </c>
      <c r="C39" s="107">
        <f t="shared" ref="C39:E39" si="2">+C27+C34</f>
        <v>100635094.00000003</v>
      </c>
      <c r="D39" s="107">
        <f t="shared" si="2"/>
        <v>905404049.64135671</v>
      </c>
      <c r="E39" s="107">
        <f t="shared" si="2"/>
        <v>439845808.3457998</v>
      </c>
      <c r="F39" s="108"/>
      <c r="G39" s="108"/>
      <c r="H39" s="84"/>
      <c r="J39" s="8"/>
      <c r="K39" s="8"/>
      <c r="L39" s="8"/>
      <c r="M39" s="8"/>
      <c r="N39" s="171"/>
      <c r="O39" s="171"/>
      <c r="P39" s="171"/>
      <c r="Q39" s="171"/>
    </row>
    <row r="40" spans="1:17" s="31" customFormat="1" ht="12" hidden="1" thickTop="1" x14ac:dyDescent="0.2">
      <c r="B40" s="110"/>
      <c r="C40" s="110"/>
      <c r="D40" s="110"/>
      <c r="E40" s="110"/>
      <c r="F40" s="111"/>
      <c r="G40" s="111"/>
      <c r="H40" s="84"/>
      <c r="J40" s="8"/>
      <c r="K40" s="8"/>
      <c r="L40" s="8"/>
      <c r="M40" s="8"/>
      <c r="N40" s="171"/>
      <c r="O40" s="171"/>
      <c r="P40" s="171"/>
      <c r="Q40" s="171"/>
    </row>
    <row r="41" spans="1:17" s="31" customFormat="1" ht="12" thickTop="1" x14ac:dyDescent="0.2">
      <c r="A41" s="84" t="s">
        <v>32</v>
      </c>
      <c r="B41" s="121"/>
      <c r="C41" s="121"/>
      <c r="D41" s="121"/>
      <c r="E41" s="121"/>
      <c r="F41" s="108"/>
      <c r="G41" s="108"/>
      <c r="H41" s="84"/>
      <c r="J41" s="8"/>
      <c r="K41" s="8"/>
      <c r="L41" s="8"/>
      <c r="M41" s="8"/>
      <c r="N41" s="171"/>
      <c r="O41" s="171"/>
      <c r="P41" s="171"/>
      <c r="Q41" s="171"/>
    </row>
    <row r="42" spans="1:17" s="31" customFormat="1" x14ac:dyDescent="0.2">
      <c r="A42" s="31" t="s">
        <v>33</v>
      </c>
      <c r="B42" s="110">
        <v>-49419893.909999996</v>
      </c>
      <c r="C42" s="110">
        <v>-119491275</v>
      </c>
      <c r="D42" s="110">
        <v>-215999532.312437</v>
      </c>
      <c r="E42" s="110">
        <v>-522260517.64250004</v>
      </c>
      <c r="F42" s="111"/>
      <c r="G42" s="111"/>
      <c r="H42" s="84"/>
      <c r="J42" s="8"/>
      <c r="K42" s="8"/>
      <c r="L42" s="8"/>
      <c r="M42" s="8"/>
      <c r="N42" s="171"/>
      <c r="O42" s="171"/>
      <c r="P42" s="171"/>
      <c r="Q42" s="171"/>
    </row>
    <row r="43" spans="1:17" s="31" customFormat="1" hidden="1" x14ac:dyDescent="0.2">
      <c r="B43" s="110">
        <v>0</v>
      </c>
      <c r="C43" s="110">
        <v>0</v>
      </c>
      <c r="D43" s="110">
        <v>0</v>
      </c>
      <c r="E43" s="110">
        <v>0</v>
      </c>
      <c r="F43" s="111"/>
      <c r="G43" s="111"/>
      <c r="H43" s="84"/>
      <c r="J43" s="8"/>
      <c r="K43" s="8"/>
      <c r="L43" s="8"/>
      <c r="M43" s="8"/>
      <c r="N43" s="171"/>
      <c r="O43" s="171"/>
      <c r="P43" s="171"/>
      <c r="Q43" s="171"/>
    </row>
    <row r="44" spans="1:17" s="31" customFormat="1" x14ac:dyDescent="0.2">
      <c r="A44" s="31" t="s">
        <v>34</v>
      </c>
      <c r="B44" s="111">
        <v>-1476713.11</v>
      </c>
      <c r="C44" s="111">
        <v>-2989101</v>
      </c>
      <c r="D44" s="111">
        <v>-6454269.9898770005</v>
      </c>
      <c r="E44" s="111">
        <v>-13064463.740700001</v>
      </c>
      <c r="F44" s="111"/>
      <c r="G44" s="111"/>
      <c r="H44" s="84"/>
      <c r="J44" s="8"/>
      <c r="K44" s="8"/>
      <c r="L44" s="8"/>
      <c r="M44" s="8"/>
      <c r="N44" s="171"/>
      <c r="O44" s="171"/>
      <c r="P44" s="171"/>
      <c r="Q44" s="171"/>
    </row>
    <row r="45" spans="1:17" s="31" customFormat="1" ht="13.5" x14ac:dyDescent="0.35">
      <c r="A45" s="31" t="s">
        <v>84</v>
      </c>
      <c r="B45" s="123">
        <v>3462540.17</v>
      </c>
      <c r="C45" s="123">
        <v>6133353</v>
      </c>
      <c r="D45" s="123">
        <v>15133724.321019001</v>
      </c>
      <c r="E45" s="123">
        <v>26807045.9571</v>
      </c>
      <c r="F45" s="124"/>
      <c r="G45" s="124"/>
      <c r="H45" s="84"/>
      <c r="J45" s="8"/>
      <c r="K45" s="8"/>
      <c r="L45" s="8"/>
      <c r="M45" s="8"/>
      <c r="N45" s="171"/>
      <c r="O45" s="171"/>
      <c r="P45" s="171"/>
      <c r="Q45" s="171"/>
    </row>
    <row r="46" spans="1:17" s="31" customFormat="1" hidden="1" x14ac:dyDescent="0.2">
      <c r="B46" s="110">
        <v>0</v>
      </c>
      <c r="C46" s="110">
        <v>0</v>
      </c>
      <c r="D46" s="110">
        <v>0</v>
      </c>
      <c r="E46" s="110">
        <v>0</v>
      </c>
      <c r="F46" s="111"/>
      <c r="G46" s="111"/>
      <c r="H46" s="84"/>
      <c r="J46" s="8"/>
      <c r="K46" s="8"/>
      <c r="L46" s="8"/>
      <c r="M46" s="8"/>
      <c r="N46" s="171"/>
      <c r="O46" s="171"/>
      <c r="P46" s="171"/>
      <c r="Q46" s="171"/>
    </row>
    <row r="47" spans="1:17" s="31" customFormat="1" ht="13.5" hidden="1" x14ac:dyDescent="0.35">
      <c r="B47" s="123">
        <v>0</v>
      </c>
      <c r="C47" s="123">
        <v>0</v>
      </c>
      <c r="D47" s="123">
        <v>0</v>
      </c>
      <c r="E47" s="123">
        <v>0</v>
      </c>
      <c r="F47" s="124"/>
      <c r="G47" s="124"/>
      <c r="H47" s="84"/>
      <c r="J47" s="8"/>
      <c r="K47" s="8"/>
      <c r="L47" s="8"/>
      <c r="M47" s="8"/>
      <c r="N47" s="171"/>
      <c r="O47" s="171"/>
      <c r="P47" s="171"/>
      <c r="Q47" s="171"/>
    </row>
    <row r="48" spans="1:17" s="31" customFormat="1" ht="12" thickBot="1" x14ac:dyDescent="0.25">
      <c r="A48" s="97" t="s">
        <v>147</v>
      </c>
      <c r="B48" s="107">
        <v>-47434066.849999994</v>
      </c>
      <c r="C48" s="107">
        <v>-116347023</v>
      </c>
      <c r="D48" s="107">
        <v>-207320077.98129499</v>
      </c>
      <c r="E48" s="107">
        <v>-508517935.42610008</v>
      </c>
      <c r="F48" s="108"/>
      <c r="G48" s="108"/>
      <c r="H48" s="84"/>
      <c r="J48" s="8"/>
      <c r="K48" s="8"/>
      <c r="L48" s="8"/>
      <c r="M48" s="8"/>
      <c r="N48" s="171"/>
      <c r="O48" s="171"/>
      <c r="P48" s="171"/>
      <c r="Q48" s="171"/>
    </row>
    <row r="49" spans="1:17" s="31" customFormat="1" ht="12" thickTop="1" x14ac:dyDescent="0.2">
      <c r="B49" s="110"/>
      <c r="C49" s="110"/>
      <c r="D49" s="110"/>
      <c r="E49" s="110"/>
      <c r="F49" s="111"/>
      <c r="G49" s="111"/>
      <c r="H49" s="84"/>
      <c r="J49" s="8"/>
      <c r="K49" s="8"/>
      <c r="L49" s="8"/>
      <c r="M49" s="8"/>
      <c r="N49" s="171"/>
      <c r="O49" s="171"/>
      <c r="P49" s="171"/>
      <c r="Q49" s="171"/>
    </row>
    <row r="50" spans="1:17" s="31" customFormat="1" x14ac:dyDescent="0.2">
      <c r="A50" s="84" t="s">
        <v>35</v>
      </c>
      <c r="B50" s="121"/>
      <c r="C50" s="121"/>
      <c r="D50" s="121"/>
      <c r="E50" s="121"/>
      <c r="F50" s="108"/>
      <c r="G50" s="108"/>
      <c r="H50" s="84"/>
      <c r="J50" s="8"/>
      <c r="K50" s="8"/>
      <c r="L50" s="8"/>
      <c r="M50" s="8"/>
      <c r="N50" s="171"/>
      <c r="O50" s="171"/>
      <c r="P50" s="171"/>
      <c r="Q50" s="171"/>
    </row>
    <row r="51" spans="1:17" s="31" customFormat="1" x14ac:dyDescent="0.2">
      <c r="A51" s="31" t="s">
        <v>44</v>
      </c>
      <c r="B51" s="110">
        <v>-106256792.83999987</v>
      </c>
      <c r="C51" s="110">
        <v>98870784</v>
      </c>
      <c r="D51" s="110">
        <v>-464416558.44578749</v>
      </c>
      <c r="E51" s="110">
        <v>432134535.62880003</v>
      </c>
      <c r="F51" s="111"/>
      <c r="G51" s="111"/>
      <c r="H51" s="84"/>
      <c r="J51" s="8"/>
      <c r="K51" s="8"/>
      <c r="L51" s="8"/>
      <c r="M51" s="8"/>
      <c r="N51" s="171"/>
      <c r="O51" s="171"/>
      <c r="P51" s="171"/>
      <c r="Q51" s="171"/>
    </row>
    <row r="52" spans="1:17" s="31" customFormat="1" x14ac:dyDescent="0.2">
      <c r="A52" s="31" t="s">
        <v>45</v>
      </c>
      <c r="B52" s="110">
        <v>-2.9802322387695313E-8</v>
      </c>
      <c r="C52" s="110">
        <v>63756436</v>
      </c>
      <c r="D52" s="110">
        <v>-1.3025701045989991E-7</v>
      </c>
      <c r="E52" s="110">
        <v>278660254.82520002</v>
      </c>
      <c r="F52" s="111"/>
      <c r="G52" s="111"/>
      <c r="H52" s="84"/>
      <c r="J52" s="8"/>
      <c r="K52" s="8"/>
      <c r="L52" s="8"/>
      <c r="M52" s="8"/>
      <c r="N52" s="171"/>
      <c r="O52" s="171"/>
      <c r="P52" s="171"/>
      <c r="Q52" s="171"/>
    </row>
    <row r="53" spans="1:17" s="31" customFormat="1" x14ac:dyDescent="0.2">
      <c r="A53" s="31" t="s">
        <v>85</v>
      </c>
      <c r="B53" s="110">
        <v>-48270948.169999987</v>
      </c>
      <c r="C53" s="110">
        <v>-63756436</v>
      </c>
      <c r="D53" s="110">
        <v>-210977833.16661894</v>
      </c>
      <c r="E53" s="110">
        <v>-278660254.82520002</v>
      </c>
      <c r="F53" s="111"/>
      <c r="G53" s="111"/>
      <c r="H53" s="84"/>
      <c r="J53" s="8"/>
      <c r="K53" s="8"/>
      <c r="L53" s="8"/>
      <c r="M53" s="8"/>
      <c r="N53" s="171"/>
      <c r="O53" s="171"/>
      <c r="P53" s="171"/>
      <c r="Q53" s="171"/>
    </row>
    <row r="54" spans="1:17" s="31" customFormat="1" x14ac:dyDescent="0.2">
      <c r="A54" s="31" t="s">
        <v>86</v>
      </c>
      <c r="B54" s="110">
        <v>-10655710</v>
      </c>
      <c r="C54" s="110">
        <v>-10733365</v>
      </c>
      <c r="D54" s="110">
        <v>-46572911.697000004</v>
      </c>
      <c r="E54" s="110">
        <v>-46912318.405500002</v>
      </c>
      <c r="F54" s="111"/>
      <c r="G54" s="111"/>
      <c r="H54" s="84"/>
      <c r="J54" s="8"/>
      <c r="K54" s="8"/>
      <c r="L54" s="8"/>
      <c r="M54" s="8"/>
      <c r="N54" s="171"/>
      <c r="O54" s="171"/>
      <c r="P54" s="171"/>
      <c r="Q54" s="171"/>
    </row>
    <row r="55" spans="1:17" s="31" customFormat="1" x14ac:dyDescent="0.2">
      <c r="A55" s="31" t="s">
        <v>87</v>
      </c>
      <c r="B55" s="110">
        <v>-10448419.347736953</v>
      </c>
      <c r="C55" s="110">
        <v>41577124</v>
      </c>
      <c r="D55" s="110">
        <v>-45666906.443153903</v>
      </c>
      <c r="E55" s="110">
        <v>181721135.86680001</v>
      </c>
      <c r="F55" s="111"/>
      <c r="G55" s="111"/>
      <c r="H55" s="84"/>
      <c r="J55" s="8"/>
      <c r="K55" s="8"/>
      <c r="L55" s="8"/>
      <c r="M55" s="8"/>
      <c r="N55" s="171"/>
      <c r="O55" s="171"/>
      <c r="P55" s="171"/>
      <c r="Q55" s="171"/>
    </row>
    <row r="56" spans="1:17" s="31" customFormat="1" x14ac:dyDescent="0.2">
      <c r="A56" s="31" t="s">
        <v>46</v>
      </c>
      <c r="B56" s="110">
        <v>-14777788.842876172</v>
      </c>
      <c r="C56" s="110">
        <v>-9283821</v>
      </c>
      <c r="D56" s="110">
        <v>-64589281.695558891</v>
      </c>
      <c r="E56" s="110">
        <v>-40576796.444700003</v>
      </c>
      <c r="F56" s="111"/>
      <c r="G56" s="111"/>
      <c r="H56" s="84"/>
      <c r="J56" s="8"/>
      <c r="K56" s="8"/>
      <c r="L56" s="8"/>
      <c r="M56" s="8"/>
      <c r="N56" s="171"/>
      <c r="O56" s="171"/>
      <c r="P56" s="171"/>
      <c r="Q56" s="171"/>
    </row>
    <row r="57" spans="1:17" s="31" customFormat="1" x14ac:dyDescent="0.2">
      <c r="A57" s="31" t="s">
        <v>36</v>
      </c>
      <c r="B57" s="110">
        <v>-19874069.18226305</v>
      </c>
      <c r="C57" s="110">
        <v>-17259261</v>
      </c>
      <c r="D57" s="110">
        <v>-86863594.174917117</v>
      </c>
      <c r="E57" s="110">
        <v>-75435052.052699998</v>
      </c>
      <c r="F57" s="111"/>
      <c r="G57" s="111"/>
      <c r="H57" s="84"/>
      <c r="J57" s="8"/>
      <c r="K57" s="8"/>
      <c r="L57" s="8"/>
      <c r="M57" s="8"/>
      <c r="N57" s="171"/>
      <c r="O57" s="171"/>
      <c r="P57" s="171"/>
      <c r="Q57" s="171"/>
    </row>
    <row r="58" spans="1:17" s="31" customFormat="1" ht="12" thickBot="1" x14ac:dyDescent="0.25">
      <c r="A58" s="84" t="s">
        <v>148</v>
      </c>
      <c r="B58" s="107">
        <v>-210283728.38287604</v>
      </c>
      <c r="C58" s="107">
        <v>103171461</v>
      </c>
      <c r="D58" s="107">
        <v>-919087085.62303638</v>
      </c>
      <c r="E58" s="107">
        <v>450931504.59270006</v>
      </c>
      <c r="F58" s="108"/>
      <c r="G58" s="108"/>
      <c r="H58" s="84"/>
      <c r="J58" s="8"/>
      <c r="K58" s="8"/>
      <c r="L58" s="8"/>
      <c r="M58" s="8"/>
      <c r="N58" s="171"/>
      <c r="O58" s="171"/>
      <c r="P58" s="171"/>
      <c r="Q58" s="171"/>
    </row>
    <row r="59" spans="1:17" s="31" customFormat="1" ht="12" thickTop="1" x14ac:dyDescent="0.2">
      <c r="B59" s="110"/>
      <c r="C59" s="110"/>
      <c r="D59" s="110"/>
      <c r="E59" s="110"/>
      <c r="F59" s="111"/>
      <c r="G59" s="111"/>
      <c r="H59" s="84"/>
      <c r="J59" s="8"/>
      <c r="K59" s="8"/>
      <c r="L59" s="8"/>
      <c r="M59" s="8"/>
      <c r="N59" s="171"/>
      <c r="O59" s="171"/>
      <c r="P59" s="171"/>
      <c r="Q59" s="171"/>
    </row>
    <row r="60" spans="1:17" s="31" customFormat="1" ht="12" thickBot="1" x14ac:dyDescent="0.25">
      <c r="A60" s="84" t="s">
        <v>149</v>
      </c>
      <c r="B60" s="107">
        <v>-50564695.353827536</v>
      </c>
      <c r="C60" s="107">
        <v>87459532.00000003</v>
      </c>
      <c r="D60" s="107">
        <v>-221003113.96297479</v>
      </c>
      <c r="E60" s="107">
        <v>382259377.51239979</v>
      </c>
      <c r="F60" s="108"/>
      <c r="G60" s="108"/>
      <c r="H60" s="84"/>
      <c r="J60" s="8"/>
      <c r="K60" s="8"/>
      <c r="L60" s="8"/>
      <c r="M60" s="8"/>
      <c r="N60" s="171"/>
      <c r="O60" s="171"/>
      <c r="P60" s="171"/>
      <c r="Q60" s="171"/>
    </row>
    <row r="61" spans="1:17" s="31" customFormat="1" ht="12" thickTop="1" x14ac:dyDescent="0.2">
      <c r="B61" s="110"/>
      <c r="C61" s="110"/>
      <c r="D61" s="110"/>
      <c r="E61" s="110"/>
      <c r="F61" s="111"/>
      <c r="G61" s="111"/>
      <c r="H61" s="84"/>
      <c r="J61" s="8"/>
      <c r="K61" s="8"/>
      <c r="L61" s="8"/>
      <c r="M61" s="8"/>
      <c r="N61" s="171"/>
      <c r="O61" s="171"/>
      <c r="P61" s="171"/>
      <c r="Q61" s="171"/>
    </row>
    <row r="62" spans="1:17" s="31" customFormat="1" ht="12" thickBot="1" x14ac:dyDescent="0.25">
      <c r="A62" s="84" t="s">
        <v>150</v>
      </c>
      <c r="B62" s="107">
        <v>100655956</v>
      </c>
      <c r="C62" s="107">
        <v>13196424</v>
      </c>
      <c r="D62" s="107">
        <v>439936986.88920003</v>
      </c>
      <c r="E62" s="107">
        <v>57677609.376800001</v>
      </c>
      <c r="F62" s="108"/>
      <c r="G62" s="108"/>
      <c r="H62" s="84"/>
      <c r="J62" s="8"/>
      <c r="K62" s="8"/>
      <c r="L62" s="8"/>
      <c r="M62" s="8"/>
      <c r="N62" s="171"/>
      <c r="O62" s="171"/>
      <c r="P62" s="171"/>
      <c r="Q62" s="171"/>
    </row>
    <row r="63" spans="1:17" s="31" customFormat="1" ht="14.25" thickTop="1" x14ac:dyDescent="0.35">
      <c r="B63" s="123"/>
      <c r="C63" s="123"/>
      <c r="D63" s="123"/>
      <c r="E63" s="123"/>
      <c r="F63" s="124"/>
      <c r="G63" s="124"/>
      <c r="H63" s="84"/>
      <c r="J63" s="8"/>
      <c r="K63" s="8"/>
      <c r="L63" s="8"/>
      <c r="M63" s="8"/>
      <c r="N63" s="171"/>
      <c r="O63" s="171"/>
      <c r="P63" s="171"/>
      <c r="Q63" s="171"/>
    </row>
    <row r="64" spans="1:17" s="31" customFormat="1" ht="12" thickBot="1" x14ac:dyDescent="0.25">
      <c r="A64" s="84" t="s">
        <v>151</v>
      </c>
      <c r="B64" s="107">
        <v>50091260.649999999</v>
      </c>
      <c r="C64" s="107">
        <v>100655956</v>
      </c>
      <c r="D64" s="107">
        <v>218933872.92295501</v>
      </c>
      <c r="E64" s="107">
        <v>439936986.88920003</v>
      </c>
      <c r="F64" s="108"/>
      <c r="G64" s="108"/>
      <c r="H64" s="84"/>
      <c r="J64" s="8"/>
      <c r="K64" s="8"/>
      <c r="L64" s="8"/>
      <c r="M64" s="8"/>
      <c r="N64" s="171"/>
      <c r="O64" s="171"/>
      <c r="P64" s="171"/>
      <c r="Q64" s="171"/>
    </row>
    <row r="65" spans="1:17" s="31" customFormat="1" ht="12" thickTop="1" x14ac:dyDescent="0.2">
      <c r="A65" s="127"/>
      <c r="B65" s="125"/>
      <c r="C65" s="125"/>
      <c r="D65" s="125"/>
      <c r="E65" s="125"/>
      <c r="F65" s="108"/>
      <c r="G65" s="60"/>
      <c r="J65" s="8"/>
      <c r="K65" s="8"/>
      <c r="L65" s="8"/>
      <c r="M65" s="8"/>
      <c r="N65" s="171"/>
      <c r="O65" s="171"/>
      <c r="P65" s="171"/>
      <c r="Q65" s="171"/>
    </row>
    <row r="66" spans="1:17" s="31" customFormat="1" x14ac:dyDescent="0.2">
      <c r="A66" s="102"/>
      <c r="B66" s="58"/>
      <c r="C66" s="58"/>
      <c r="D66" s="60"/>
      <c r="E66" s="60"/>
      <c r="F66" s="60"/>
      <c r="G66" s="60"/>
      <c r="J66" s="8"/>
      <c r="K66" s="8"/>
      <c r="L66" s="8"/>
      <c r="M66" s="8"/>
      <c r="N66" s="8"/>
      <c r="O66" s="8"/>
      <c r="P66" s="8"/>
      <c r="Q66" s="8"/>
    </row>
    <row r="67" spans="1:17" s="31" customFormat="1" x14ac:dyDescent="0.2">
      <c r="A67" s="102"/>
      <c r="B67" s="8"/>
      <c r="C67" s="8"/>
      <c r="F67" s="60"/>
      <c r="G67" s="60"/>
      <c r="J67" s="8"/>
      <c r="K67" s="8"/>
      <c r="L67" s="8"/>
      <c r="M67" s="8"/>
      <c r="N67" s="8"/>
      <c r="O67" s="8"/>
      <c r="P67" s="8"/>
      <c r="Q67" s="8"/>
    </row>
  </sheetData>
  <mergeCells count="1">
    <mergeCell ref="D8:E8"/>
  </mergeCells>
  <pageMargins left="0.7" right="0.7" top="0.75" bottom="0.75" header="0.3" footer="0.3"/>
  <pageSetup paperSize="9" orientation="portrait" r:id="rId1"/>
  <customProperties>
    <customPr name="_pios_id" r:id="rId2"/>
    <customPr name="EpmWorksheetKeyString_GUID" r:id="rId3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57"/>
  <sheetViews>
    <sheetView zoomScale="80" zoomScaleNormal="80" workbookViewId="0">
      <selection activeCell="P17" sqref="P17"/>
    </sheetView>
  </sheetViews>
  <sheetFormatPr defaultColWidth="9" defaultRowHeight="11.25" x14ac:dyDescent="0.2"/>
  <cols>
    <col min="1" max="1" width="50.5703125" style="31" bestFit="1" customWidth="1"/>
    <col min="2" max="2" width="17" style="31" bestFit="1" customWidth="1"/>
    <col min="3" max="3" width="13.7109375" style="31" bestFit="1" customWidth="1"/>
    <col min="4" max="4" width="15.85546875" style="31" bestFit="1" customWidth="1"/>
    <col min="5" max="5" width="15.140625" style="31" bestFit="1" customWidth="1"/>
    <col min="6" max="6" width="22.85546875" style="31" customWidth="1"/>
    <col min="7" max="7" width="16.42578125" style="31" bestFit="1" customWidth="1"/>
    <col min="8" max="8" width="15" style="31" bestFit="1" customWidth="1"/>
    <col min="9" max="9" width="19.7109375" style="31" customWidth="1"/>
    <col min="10" max="10" width="13.42578125" style="31" bestFit="1" customWidth="1"/>
    <col min="11" max="11" width="19.42578125" style="31" customWidth="1"/>
    <col min="12" max="12" width="9" style="31"/>
    <col min="13" max="13" width="27" style="31" customWidth="1"/>
    <col min="14" max="15" width="9" style="31"/>
    <col min="16" max="25" width="12.42578125" style="8" customWidth="1"/>
    <col min="26" max="26" width="9" style="31"/>
    <col min="27" max="36" width="4.5703125" style="170" bestFit="1" customWidth="1"/>
    <col min="37" max="16384" width="9" style="31"/>
  </cols>
  <sheetData>
    <row r="1" spans="1:36" x14ac:dyDescent="0.2">
      <c r="A1" s="7" t="s">
        <v>0</v>
      </c>
    </row>
    <row r="2" spans="1:36" x14ac:dyDescent="0.2">
      <c r="A2" s="67" t="s">
        <v>143</v>
      </c>
    </row>
    <row r="3" spans="1:36" x14ac:dyDescent="0.2">
      <c r="A3" s="65" t="s">
        <v>130</v>
      </c>
    </row>
    <row r="4" spans="1:36" x14ac:dyDescent="0.2">
      <c r="A4" s="65"/>
    </row>
    <row r="5" spans="1:36" x14ac:dyDescent="0.2">
      <c r="A5" s="128" t="s">
        <v>100</v>
      </c>
    </row>
    <row r="6" spans="1:36" ht="69" customHeight="1" x14ac:dyDescent="0.35">
      <c r="A6" s="32"/>
      <c r="B6" s="142" t="s">
        <v>88</v>
      </c>
      <c r="C6" s="142" t="s">
        <v>12</v>
      </c>
      <c r="D6" s="143" t="s">
        <v>89</v>
      </c>
      <c r="E6" s="143" t="s">
        <v>26</v>
      </c>
      <c r="F6" s="142" t="s">
        <v>90</v>
      </c>
      <c r="G6" s="143" t="s">
        <v>60</v>
      </c>
      <c r="H6" s="143" t="s">
        <v>13</v>
      </c>
      <c r="I6" s="143" t="s">
        <v>91</v>
      </c>
      <c r="J6" s="142" t="s">
        <v>62</v>
      </c>
      <c r="K6" s="143" t="s">
        <v>92</v>
      </c>
    </row>
    <row r="7" spans="1:36" ht="13.5" x14ac:dyDescent="0.35">
      <c r="A7" s="144" t="s">
        <v>1</v>
      </c>
      <c r="B7" s="145">
        <v>1463323897</v>
      </c>
      <c r="C7" s="145">
        <v>74050518</v>
      </c>
      <c r="D7" s="145">
        <v>-1514772382</v>
      </c>
      <c r="E7" s="145">
        <v>155307411</v>
      </c>
      <c r="F7" s="145">
        <v>-25118634</v>
      </c>
      <c r="G7" s="145">
        <v>-596832659</v>
      </c>
      <c r="H7" s="145">
        <v>1046837175</v>
      </c>
      <c r="I7" s="145">
        <f>SUM(B7:H7)</f>
        <v>602795326</v>
      </c>
      <c r="J7" s="145">
        <v>16731538</v>
      </c>
      <c r="K7" s="145">
        <f>I7+J7</f>
        <v>619526864</v>
      </c>
      <c r="AA7" s="6"/>
      <c r="AB7" s="6"/>
      <c r="AC7" s="6"/>
      <c r="AD7" s="6"/>
      <c r="AE7" s="6"/>
      <c r="AF7" s="6"/>
      <c r="AG7" s="6"/>
      <c r="AH7" s="6"/>
      <c r="AI7" s="6"/>
      <c r="AJ7" s="6"/>
    </row>
    <row r="8" spans="1:36" x14ac:dyDescent="0.2">
      <c r="A8" s="146" t="s">
        <v>93</v>
      </c>
      <c r="B8" s="48">
        <v>0</v>
      </c>
      <c r="C8" s="48">
        <v>0</v>
      </c>
      <c r="D8" s="48">
        <v>-199779921</v>
      </c>
      <c r="E8" s="48">
        <v>0</v>
      </c>
      <c r="F8" s="48">
        <v>0</v>
      </c>
      <c r="G8" s="48">
        <v>0</v>
      </c>
      <c r="H8" s="48">
        <v>0</v>
      </c>
      <c r="I8" s="34">
        <f t="shared" ref="I8:I15" si="0">SUM(B8:H8)</f>
        <v>-199779921</v>
      </c>
      <c r="J8" s="48">
        <v>1192529</v>
      </c>
      <c r="K8" s="48">
        <f t="shared" ref="K8:K15" si="1">I8+J8</f>
        <v>-198587392</v>
      </c>
      <c r="AA8" s="6"/>
      <c r="AB8" s="6"/>
      <c r="AC8" s="6"/>
      <c r="AD8" s="6"/>
      <c r="AE8" s="6"/>
      <c r="AF8" s="6"/>
      <c r="AG8" s="6"/>
      <c r="AH8" s="6"/>
      <c r="AI8" s="6"/>
      <c r="AJ8" s="6"/>
    </row>
    <row r="9" spans="1:36" x14ac:dyDescent="0.2">
      <c r="A9" s="146" t="s">
        <v>152</v>
      </c>
      <c r="B9" s="48">
        <v>0</v>
      </c>
      <c r="C9" s="48">
        <v>0</v>
      </c>
      <c r="D9" s="48">
        <v>0</v>
      </c>
      <c r="E9" s="48">
        <v>0</v>
      </c>
      <c r="F9" s="48">
        <v>0</v>
      </c>
      <c r="G9" s="48">
        <v>0</v>
      </c>
      <c r="H9" s="48">
        <v>-3054281</v>
      </c>
      <c r="I9" s="34">
        <f t="shared" si="0"/>
        <v>-3054281</v>
      </c>
      <c r="J9" s="48">
        <v>0</v>
      </c>
      <c r="K9" s="48">
        <f t="shared" si="1"/>
        <v>-3054281</v>
      </c>
      <c r="AA9" s="6"/>
      <c r="AB9" s="6"/>
      <c r="AC9" s="6"/>
      <c r="AD9" s="6"/>
      <c r="AE9" s="6"/>
      <c r="AF9" s="6"/>
      <c r="AG9" s="6"/>
      <c r="AH9" s="6"/>
      <c r="AI9" s="6"/>
      <c r="AJ9" s="6"/>
    </row>
    <row r="10" spans="1:36" x14ac:dyDescent="0.2">
      <c r="A10" s="146" t="s">
        <v>153</v>
      </c>
      <c r="B10" s="48">
        <v>0</v>
      </c>
      <c r="C10" s="48">
        <v>0</v>
      </c>
      <c r="D10" s="48">
        <v>0</v>
      </c>
      <c r="E10" s="48">
        <v>2501751</v>
      </c>
      <c r="F10" s="48">
        <v>0</v>
      </c>
      <c r="G10" s="48">
        <v>0</v>
      </c>
      <c r="H10" s="48">
        <v>0</v>
      </c>
      <c r="I10" s="34">
        <f>SUM(B10:H10)</f>
        <v>2501751</v>
      </c>
      <c r="J10" s="48">
        <v>0</v>
      </c>
      <c r="K10" s="48">
        <f>I10+J10</f>
        <v>2501751</v>
      </c>
      <c r="AA10" s="6"/>
      <c r="AB10" s="6"/>
      <c r="AC10" s="6"/>
      <c r="AD10" s="6"/>
      <c r="AE10" s="6"/>
      <c r="AF10" s="6"/>
      <c r="AG10" s="6"/>
      <c r="AH10" s="6"/>
      <c r="AI10" s="6"/>
      <c r="AJ10" s="6"/>
    </row>
    <row r="11" spans="1:36" x14ac:dyDescent="0.2">
      <c r="A11" s="147" t="s">
        <v>154</v>
      </c>
      <c r="B11" s="48">
        <v>0</v>
      </c>
      <c r="C11" s="48">
        <v>0</v>
      </c>
      <c r="D11" s="48">
        <v>0</v>
      </c>
      <c r="E11" s="48">
        <v>0</v>
      </c>
      <c r="F11" s="48">
        <v>-400280</v>
      </c>
      <c r="G11" s="48">
        <v>0</v>
      </c>
      <c r="H11" s="48">
        <v>0</v>
      </c>
      <c r="I11" s="34">
        <f>SUM(B11:H11)</f>
        <v>-400280</v>
      </c>
      <c r="J11" s="48">
        <v>0</v>
      </c>
      <c r="K11" s="48">
        <f>I11+J11</f>
        <v>-400280</v>
      </c>
      <c r="AA11" s="6"/>
      <c r="AB11" s="6"/>
      <c r="AC11" s="6"/>
      <c r="AD11" s="6"/>
      <c r="AE11" s="6"/>
      <c r="AF11" s="6"/>
      <c r="AG11" s="6"/>
      <c r="AH11" s="6"/>
      <c r="AI11" s="6"/>
      <c r="AJ11" s="6"/>
    </row>
    <row r="12" spans="1:36" ht="13.5" x14ac:dyDescent="0.35">
      <c r="A12" s="148" t="s">
        <v>95</v>
      </c>
      <c r="B12" s="149">
        <f t="shared" ref="B12:H12" si="2">B9+B10+B11</f>
        <v>0</v>
      </c>
      <c r="C12" s="149">
        <f t="shared" si="2"/>
        <v>0</v>
      </c>
      <c r="D12" s="149">
        <f t="shared" si="2"/>
        <v>0</v>
      </c>
      <c r="E12" s="149">
        <f t="shared" si="2"/>
        <v>2501751</v>
      </c>
      <c r="F12" s="149">
        <f t="shared" si="2"/>
        <v>-400280</v>
      </c>
      <c r="G12" s="149">
        <f t="shared" si="2"/>
        <v>0</v>
      </c>
      <c r="H12" s="149">
        <f t="shared" si="2"/>
        <v>-3054281</v>
      </c>
      <c r="I12" s="149">
        <f>SUM(B12:H12)</f>
        <v>-952810</v>
      </c>
      <c r="J12" s="149">
        <f>J9+J10+J11</f>
        <v>0</v>
      </c>
      <c r="K12" s="149">
        <f>K9+K10+K11</f>
        <v>-952810</v>
      </c>
      <c r="AA12" s="6"/>
      <c r="AB12" s="6"/>
      <c r="AC12" s="6"/>
      <c r="AD12" s="6"/>
      <c r="AE12" s="6"/>
      <c r="AF12" s="6"/>
      <c r="AG12" s="6"/>
      <c r="AH12" s="6"/>
      <c r="AI12" s="6"/>
      <c r="AJ12" s="6"/>
    </row>
    <row r="13" spans="1:36" ht="13.7" customHeight="1" x14ac:dyDescent="0.35">
      <c r="A13" s="144" t="s">
        <v>96</v>
      </c>
      <c r="B13" s="149">
        <f>B12+B8</f>
        <v>0</v>
      </c>
      <c r="C13" s="149">
        <f t="shared" ref="C13:K13" si="3">C12+C8</f>
        <v>0</v>
      </c>
      <c r="D13" s="149">
        <f t="shared" si="3"/>
        <v>-199779921</v>
      </c>
      <c r="E13" s="149">
        <f t="shared" si="3"/>
        <v>2501751</v>
      </c>
      <c r="F13" s="149">
        <f t="shared" si="3"/>
        <v>-400280</v>
      </c>
      <c r="G13" s="149">
        <f t="shared" si="3"/>
        <v>0</v>
      </c>
      <c r="H13" s="149">
        <f t="shared" si="3"/>
        <v>-3054281</v>
      </c>
      <c r="I13" s="149">
        <f t="shared" si="3"/>
        <v>-200732731</v>
      </c>
      <c r="J13" s="149">
        <f t="shared" si="3"/>
        <v>1192529</v>
      </c>
      <c r="K13" s="149">
        <f t="shared" si="3"/>
        <v>-199540202</v>
      </c>
      <c r="AA13" s="6"/>
      <c r="AB13" s="6"/>
      <c r="AC13" s="6"/>
      <c r="AD13" s="6"/>
      <c r="AE13" s="6"/>
      <c r="AF13" s="6"/>
      <c r="AG13" s="6"/>
      <c r="AH13" s="6"/>
      <c r="AI13" s="6"/>
      <c r="AJ13" s="6"/>
    </row>
    <row r="14" spans="1:36" x14ac:dyDescent="0.2">
      <c r="A14" s="146" t="s">
        <v>97</v>
      </c>
      <c r="B14" s="48">
        <v>0</v>
      </c>
      <c r="C14" s="48">
        <v>0</v>
      </c>
      <c r="D14" s="48">
        <v>8189987</v>
      </c>
      <c r="E14" s="48">
        <v>-8189987</v>
      </c>
      <c r="F14" s="48">
        <v>0</v>
      </c>
      <c r="G14" s="48">
        <v>0</v>
      </c>
      <c r="H14" s="48">
        <v>0</v>
      </c>
      <c r="I14" s="34">
        <f t="shared" si="0"/>
        <v>0</v>
      </c>
      <c r="J14" s="48">
        <v>0</v>
      </c>
      <c r="K14" s="48">
        <f t="shared" si="1"/>
        <v>0</v>
      </c>
      <c r="AA14" s="6"/>
      <c r="AB14" s="6"/>
      <c r="AC14" s="6"/>
      <c r="AD14" s="6"/>
      <c r="AE14" s="6"/>
      <c r="AF14" s="6"/>
      <c r="AG14" s="6"/>
      <c r="AH14" s="6"/>
      <c r="AI14" s="6"/>
      <c r="AJ14" s="6"/>
    </row>
    <row r="15" spans="1:36" ht="22.5" x14ac:dyDescent="0.2">
      <c r="A15" s="146" t="s">
        <v>98</v>
      </c>
      <c r="B15" s="48">
        <v>0</v>
      </c>
      <c r="C15" s="48">
        <v>0</v>
      </c>
      <c r="D15" s="48">
        <v>0</v>
      </c>
      <c r="E15" s="48">
        <v>0</v>
      </c>
      <c r="F15" s="48">
        <v>1310398</v>
      </c>
      <c r="G15" s="48">
        <v>0</v>
      </c>
      <c r="H15" s="48">
        <v>0</v>
      </c>
      <c r="I15" s="34">
        <f t="shared" si="0"/>
        <v>1310398</v>
      </c>
      <c r="J15" s="48">
        <v>0</v>
      </c>
      <c r="K15" s="48">
        <f t="shared" si="1"/>
        <v>1310398</v>
      </c>
      <c r="AA15" s="6"/>
      <c r="AB15" s="6"/>
      <c r="AC15" s="6"/>
      <c r="AD15" s="6"/>
      <c r="AE15" s="6"/>
      <c r="AF15" s="6"/>
      <c r="AG15" s="6"/>
      <c r="AH15" s="6"/>
      <c r="AI15" s="6"/>
      <c r="AJ15" s="6"/>
    </row>
    <row r="16" spans="1:36" ht="13.5" x14ac:dyDescent="0.35">
      <c r="A16" s="144" t="s">
        <v>41</v>
      </c>
      <c r="B16" s="145">
        <f>B7+B15+B13+B14</f>
        <v>1463323897</v>
      </c>
      <c r="C16" s="145">
        <f t="shared" ref="C16:K16" si="4">C7+C15+C13+C14</f>
        <v>74050518</v>
      </c>
      <c r="D16" s="145">
        <f t="shared" si="4"/>
        <v>-1706362316</v>
      </c>
      <c r="E16" s="145">
        <f t="shared" si="4"/>
        <v>149619175</v>
      </c>
      <c r="F16" s="145">
        <f t="shared" si="4"/>
        <v>-24208516</v>
      </c>
      <c r="G16" s="145">
        <f t="shared" si="4"/>
        <v>-596832659</v>
      </c>
      <c r="H16" s="145">
        <f t="shared" si="4"/>
        <v>1043782894</v>
      </c>
      <c r="I16" s="145">
        <f t="shared" si="4"/>
        <v>403372993</v>
      </c>
      <c r="J16" s="145">
        <f t="shared" si="4"/>
        <v>17924067</v>
      </c>
      <c r="K16" s="145">
        <f t="shared" si="4"/>
        <v>421297060</v>
      </c>
      <c r="AA16" s="6"/>
      <c r="AB16" s="6"/>
      <c r="AC16" s="6"/>
      <c r="AD16" s="6"/>
      <c r="AE16" s="6"/>
      <c r="AF16" s="6"/>
      <c r="AG16" s="6"/>
      <c r="AH16" s="6"/>
      <c r="AI16" s="6"/>
      <c r="AJ16" s="6"/>
    </row>
    <row r="17" spans="1:36" x14ac:dyDescent="0.2">
      <c r="A17" s="16"/>
      <c r="B17" s="48"/>
      <c r="C17" s="48"/>
      <c r="D17" s="48"/>
      <c r="E17" s="48"/>
      <c r="F17" s="48"/>
      <c r="G17" s="48"/>
      <c r="H17" s="48"/>
      <c r="I17" s="34"/>
      <c r="J17" s="48"/>
      <c r="K17" s="48"/>
      <c r="AA17" s="6"/>
      <c r="AB17" s="6"/>
      <c r="AC17" s="6"/>
      <c r="AD17" s="6"/>
      <c r="AE17" s="6"/>
      <c r="AF17" s="6"/>
      <c r="AG17" s="6"/>
      <c r="AH17" s="6"/>
      <c r="AI17" s="6"/>
      <c r="AJ17" s="6"/>
    </row>
    <row r="18" spans="1:36" x14ac:dyDescent="0.2">
      <c r="A18" s="16"/>
      <c r="B18" s="48"/>
      <c r="C18" s="48"/>
      <c r="D18" s="48"/>
      <c r="E18" s="48"/>
      <c r="F18" s="48"/>
      <c r="G18" s="48"/>
      <c r="H18" s="48"/>
      <c r="I18" s="48"/>
      <c r="J18" s="48"/>
      <c r="K18" s="48"/>
      <c r="AA18" s="6"/>
      <c r="AB18" s="6"/>
      <c r="AC18" s="6"/>
      <c r="AD18" s="6"/>
      <c r="AE18" s="6"/>
      <c r="AF18" s="6"/>
      <c r="AG18" s="6"/>
      <c r="AH18" s="6"/>
      <c r="AI18" s="6"/>
      <c r="AJ18" s="6"/>
    </row>
    <row r="19" spans="1:36" ht="13.5" x14ac:dyDescent="0.35">
      <c r="A19" s="144" t="s">
        <v>41</v>
      </c>
      <c r="B19" s="145">
        <f>B16</f>
        <v>1463323897</v>
      </c>
      <c r="C19" s="145">
        <f t="shared" ref="C19:J19" si="5">C16</f>
        <v>74050518</v>
      </c>
      <c r="D19" s="145">
        <f t="shared" si="5"/>
        <v>-1706362316</v>
      </c>
      <c r="E19" s="145">
        <f t="shared" si="5"/>
        <v>149619175</v>
      </c>
      <c r="F19" s="145">
        <f t="shared" si="5"/>
        <v>-24208516</v>
      </c>
      <c r="G19" s="145">
        <f t="shared" si="5"/>
        <v>-596832659</v>
      </c>
      <c r="H19" s="145">
        <f>H16</f>
        <v>1043782894</v>
      </c>
      <c r="I19" s="145">
        <f t="shared" ref="I19:I24" si="6">SUM(B19:H19)</f>
        <v>403372993</v>
      </c>
      <c r="J19" s="145">
        <f t="shared" si="5"/>
        <v>17924067</v>
      </c>
      <c r="K19" s="145">
        <f>I19+J19</f>
        <v>421297060</v>
      </c>
      <c r="AA19" s="6"/>
      <c r="AB19" s="6"/>
      <c r="AC19" s="6"/>
      <c r="AD19" s="6"/>
      <c r="AE19" s="6"/>
      <c r="AF19" s="6"/>
      <c r="AG19" s="6"/>
      <c r="AH19" s="6"/>
      <c r="AI19" s="6"/>
      <c r="AJ19" s="6"/>
    </row>
    <row r="20" spans="1:36" x14ac:dyDescent="0.2">
      <c r="A20" s="146" t="s">
        <v>99</v>
      </c>
      <c r="B20" s="48">
        <v>0</v>
      </c>
      <c r="C20" s="48">
        <v>0</v>
      </c>
      <c r="D20" s="48">
        <v>-185860867.72846028</v>
      </c>
      <c r="E20" s="48">
        <v>0</v>
      </c>
      <c r="F20" s="48">
        <v>0</v>
      </c>
      <c r="G20" s="48">
        <v>0</v>
      </c>
      <c r="H20" s="48">
        <v>0</v>
      </c>
      <c r="I20" s="34">
        <f t="shared" si="6"/>
        <v>-185860867.72846028</v>
      </c>
      <c r="J20" s="48">
        <v>-928323.3235583629</v>
      </c>
      <c r="K20" s="48">
        <f>I20+J20</f>
        <v>-186789191.05201864</v>
      </c>
      <c r="AA20" s="6"/>
      <c r="AB20" s="6"/>
      <c r="AC20" s="6"/>
      <c r="AD20" s="6"/>
      <c r="AE20" s="6"/>
      <c r="AF20" s="6"/>
      <c r="AG20" s="6"/>
      <c r="AH20" s="6"/>
      <c r="AI20" s="6"/>
      <c r="AJ20" s="6"/>
    </row>
    <row r="21" spans="1:36" x14ac:dyDescent="0.2">
      <c r="A21" s="146" t="s">
        <v>153</v>
      </c>
      <c r="B21" s="48">
        <v>0</v>
      </c>
      <c r="C21" s="48">
        <v>0</v>
      </c>
      <c r="D21" s="48">
        <v>0</v>
      </c>
      <c r="E21" s="34">
        <v>233240214.82356367</v>
      </c>
      <c r="F21" s="48">
        <v>0</v>
      </c>
      <c r="G21" s="48">
        <v>0</v>
      </c>
      <c r="H21" s="48">
        <v>0</v>
      </c>
      <c r="I21" s="34">
        <f t="shared" si="6"/>
        <v>233240214.82356367</v>
      </c>
      <c r="J21" s="48">
        <v>0</v>
      </c>
      <c r="K21" s="48">
        <f t="shared" ref="K21:K22" si="7">I21+J21</f>
        <v>233240214.82356367</v>
      </c>
      <c r="AA21" s="6"/>
      <c r="AB21" s="6"/>
      <c r="AC21" s="6"/>
      <c r="AD21" s="6"/>
      <c r="AE21" s="6"/>
      <c r="AF21" s="6"/>
      <c r="AG21" s="6"/>
      <c r="AH21" s="6"/>
      <c r="AI21" s="6"/>
      <c r="AJ21" s="6"/>
    </row>
    <row r="22" spans="1:36" x14ac:dyDescent="0.2">
      <c r="A22" s="147" t="s">
        <v>154</v>
      </c>
      <c r="B22" s="48">
        <v>0</v>
      </c>
      <c r="C22" s="48">
        <v>0</v>
      </c>
      <c r="D22" s="48">
        <v>0</v>
      </c>
      <c r="E22" s="48">
        <v>0</v>
      </c>
      <c r="F22" s="34">
        <v>-37331164.371770181</v>
      </c>
      <c r="G22" s="48">
        <v>0</v>
      </c>
      <c r="H22" s="48">
        <v>0</v>
      </c>
      <c r="I22" s="34">
        <f t="shared" si="6"/>
        <v>-37331164.371770181</v>
      </c>
      <c r="J22" s="48">
        <v>0</v>
      </c>
      <c r="K22" s="48">
        <f t="shared" si="7"/>
        <v>-37331164.371770181</v>
      </c>
      <c r="AA22" s="6"/>
      <c r="AB22" s="6"/>
      <c r="AC22" s="6"/>
      <c r="AD22" s="6"/>
      <c r="AE22" s="6"/>
      <c r="AF22" s="6"/>
      <c r="AG22" s="6"/>
      <c r="AH22" s="6"/>
      <c r="AI22" s="6"/>
      <c r="AJ22" s="6"/>
    </row>
    <row r="23" spans="1:36" x14ac:dyDescent="0.2">
      <c r="A23" s="146" t="s">
        <v>94</v>
      </c>
      <c r="B23" s="48">
        <v>0</v>
      </c>
      <c r="C23" s="48">
        <v>0</v>
      </c>
      <c r="D23" s="48">
        <v>0</v>
      </c>
      <c r="E23" s="48">
        <v>0</v>
      </c>
      <c r="F23" s="48">
        <v>0</v>
      </c>
      <c r="G23" s="48">
        <v>0</v>
      </c>
      <c r="H23" s="48">
        <v>23600512.319999997</v>
      </c>
      <c r="I23" s="34">
        <f t="shared" si="6"/>
        <v>23600512.319999997</v>
      </c>
      <c r="J23" s="48">
        <v>0</v>
      </c>
      <c r="K23" s="48">
        <f>I23+J23</f>
        <v>23600512.319999997</v>
      </c>
      <c r="AA23" s="6"/>
      <c r="AB23" s="6"/>
      <c r="AC23" s="6"/>
      <c r="AD23" s="6"/>
      <c r="AE23" s="6"/>
      <c r="AF23" s="6"/>
      <c r="AG23" s="6"/>
      <c r="AH23" s="6"/>
      <c r="AI23" s="6"/>
      <c r="AJ23" s="6"/>
    </row>
    <row r="24" spans="1:36" x14ac:dyDescent="0.2">
      <c r="A24" s="146" t="s">
        <v>152</v>
      </c>
      <c r="B24" s="48">
        <v>0</v>
      </c>
      <c r="C24" s="48">
        <v>0</v>
      </c>
      <c r="D24" s="48">
        <v>0</v>
      </c>
      <c r="E24" s="48">
        <v>0</v>
      </c>
      <c r="F24" s="48">
        <v>0</v>
      </c>
      <c r="G24" s="48">
        <v>0</v>
      </c>
      <c r="H24" s="48">
        <v>6713304.1228815848</v>
      </c>
      <c r="I24" s="34">
        <f t="shared" si="6"/>
        <v>6713304.1228815848</v>
      </c>
      <c r="J24" s="48">
        <v>0</v>
      </c>
      <c r="K24" s="48">
        <f>I24+J24</f>
        <v>6713304.1228815848</v>
      </c>
      <c r="AA24" s="6"/>
      <c r="AB24" s="6"/>
      <c r="AC24" s="6"/>
      <c r="AD24" s="6"/>
      <c r="AE24" s="6"/>
      <c r="AF24" s="6"/>
      <c r="AG24" s="6"/>
      <c r="AH24" s="6"/>
      <c r="AI24" s="6"/>
      <c r="AJ24" s="6"/>
    </row>
    <row r="25" spans="1:36" ht="13.5" x14ac:dyDescent="0.35">
      <c r="A25" s="148" t="s">
        <v>95</v>
      </c>
      <c r="B25" s="145">
        <f>B23+B24</f>
        <v>0</v>
      </c>
      <c r="C25" s="145">
        <f t="shared" ref="C25:G25" si="8">C23+C24</f>
        <v>0</v>
      </c>
      <c r="D25" s="145">
        <f t="shared" si="8"/>
        <v>0</v>
      </c>
      <c r="E25" s="145">
        <f t="shared" ref="E25:F25" si="9">E23+E24+E21+E22</f>
        <v>233240214.82356367</v>
      </c>
      <c r="F25" s="145">
        <f t="shared" si="9"/>
        <v>-37331164.371770181</v>
      </c>
      <c r="G25" s="145">
        <f t="shared" si="8"/>
        <v>0</v>
      </c>
      <c r="H25" s="145">
        <f t="shared" ref="H25:K25" si="10">H23+H24+H21+H22</f>
        <v>30313816.44288158</v>
      </c>
      <c r="I25" s="145">
        <f t="shared" si="10"/>
        <v>226222866.89467508</v>
      </c>
      <c r="J25" s="145">
        <f t="shared" si="10"/>
        <v>0</v>
      </c>
      <c r="K25" s="145">
        <f t="shared" si="10"/>
        <v>226222866.89467508</v>
      </c>
      <c r="AA25" s="6"/>
      <c r="AB25" s="6"/>
      <c r="AC25" s="6"/>
      <c r="AD25" s="6"/>
      <c r="AE25" s="6"/>
      <c r="AF25" s="6"/>
      <c r="AG25" s="6"/>
      <c r="AH25" s="6"/>
      <c r="AI25" s="6"/>
      <c r="AJ25" s="6"/>
    </row>
    <row r="26" spans="1:36" ht="13.5" x14ac:dyDescent="0.35">
      <c r="A26" s="144" t="s">
        <v>96</v>
      </c>
      <c r="B26" s="145">
        <f t="shared" ref="B26:J26" si="11">B25+B20</f>
        <v>0</v>
      </c>
      <c r="C26" s="145">
        <f t="shared" si="11"/>
        <v>0</v>
      </c>
      <c r="D26" s="145">
        <f t="shared" si="11"/>
        <v>-185860867.72846028</v>
      </c>
      <c r="E26" s="145">
        <f t="shared" si="11"/>
        <v>233240214.82356367</v>
      </c>
      <c r="F26" s="145">
        <f t="shared" si="11"/>
        <v>-37331164.371770181</v>
      </c>
      <c r="G26" s="145">
        <f t="shared" si="11"/>
        <v>0</v>
      </c>
      <c r="H26" s="145">
        <f t="shared" si="11"/>
        <v>30313816.44288158</v>
      </c>
      <c r="I26" s="145">
        <f t="shared" si="11"/>
        <v>40361999.166214794</v>
      </c>
      <c r="J26" s="145">
        <f t="shared" si="11"/>
        <v>-928323.3235583629</v>
      </c>
      <c r="K26" s="145">
        <f>K25+K20</f>
        <v>39433675.842656434</v>
      </c>
      <c r="AA26" s="6"/>
      <c r="AB26" s="6"/>
      <c r="AC26" s="6"/>
      <c r="AD26" s="6"/>
      <c r="AE26" s="6"/>
      <c r="AF26" s="6"/>
      <c r="AG26" s="6"/>
      <c r="AH26" s="6"/>
      <c r="AI26" s="6"/>
      <c r="AJ26" s="6"/>
    </row>
    <row r="27" spans="1:36" x14ac:dyDescent="0.2">
      <c r="A27" s="146" t="s">
        <v>97</v>
      </c>
      <c r="B27" s="48">
        <v>0</v>
      </c>
      <c r="C27" s="48">
        <v>0</v>
      </c>
      <c r="D27" s="48">
        <v>11527833.217258684</v>
      </c>
      <c r="E27" s="48">
        <v>-11527833.217258684</v>
      </c>
      <c r="F27" s="48">
        <v>0</v>
      </c>
      <c r="G27" s="48">
        <v>0</v>
      </c>
      <c r="H27" s="48">
        <v>0</v>
      </c>
      <c r="I27" s="34">
        <f>SUM(B27:H27)</f>
        <v>0</v>
      </c>
      <c r="J27" s="48">
        <v>0</v>
      </c>
      <c r="K27" s="48">
        <f>I27+J27</f>
        <v>0</v>
      </c>
      <c r="AA27" s="6"/>
      <c r="AB27" s="6"/>
      <c r="AC27" s="6"/>
      <c r="AD27" s="6"/>
      <c r="AE27" s="6"/>
      <c r="AF27" s="6"/>
      <c r="AG27" s="6"/>
      <c r="AH27" s="6"/>
      <c r="AI27" s="6"/>
      <c r="AJ27" s="6"/>
    </row>
    <row r="28" spans="1:36" ht="22.5" x14ac:dyDescent="0.2">
      <c r="A28" s="146" t="s">
        <v>98</v>
      </c>
      <c r="B28" s="48">
        <v>0</v>
      </c>
      <c r="C28" s="48">
        <v>0</v>
      </c>
      <c r="D28" s="48">
        <v>0</v>
      </c>
      <c r="E28" s="48">
        <v>0</v>
      </c>
      <c r="F28" s="48">
        <v>1844453.9245761142</v>
      </c>
      <c r="G28" s="48">
        <v>0</v>
      </c>
      <c r="H28" s="48">
        <v>0</v>
      </c>
      <c r="I28" s="34">
        <f>SUM(B28:H28)</f>
        <v>1844453.9245761142</v>
      </c>
      <c r="J28" s="48">
        <v>0</v>
      </c>
      <c r="K28" s="48">
        <f>I28+J28</f>
        <v>1844453.9245761142</v>
      </c>
      <c r="AA28" s="6"/>
      <c r="AB28" s="6"/>
      <c r="AC28" s="6"/>
      <c r="AD28" s="6"/>
      <c r="AE28" s="6"/>
      <c r="AF28" s="6"/>
      <c r="AG28" s="6"/>
      <c r="AH28" s="6"/>
      <c r="AI28" s="6"/>
      <c r="AJ28" s="6"/>
    </row>
    <row r="29" spans="1:36" x14ac:dyDescent="0.2">
      <c r="A29" s="146" t="s">
        <v>155</v>
      </c>
      <c r="B29" s="48">
        <v>-582221647</v>
      </c>
      <c r="C29" s="48">
        <v>0</v>
      </c>
      <c r="D29" s="48">
        <v>582221647</v>
      </c>
      <c r="E29" s="48">
        <v>0</v>
      </c>
      <c r="F29" s="48">
        <v>0</v>
      </c>
      <c r="G29" s="48">
        <v>0</v>
      </c>
      <c r="H29" s="48">
        <v>0</v>
      </c>
      <c r="I29" s="34">
        <f>SUM(B29:H29)</f>
        <v>0</v>
      </c>
      <c r="J29" s="48">
        <v>0</v>
      </c>
      <c r="K29" s="48">
        <f>I29+J29</f>
        <v>0</v>
      </c>
      <c r="AA29" s="6"/>
      <c r="AB29" s="6"/>
      <c r="AC29" s="6"/>
      <c r="AD29" s="6"/>
      <c r="AE29" s="6"/>
      <c r="AF29" s="6"/>
      <c r="AG29" s="6"/>
      <c r="AH29" s="6"/>
      <c r="AI29" s="6"/>
      <c r="AJ29" s="6"/>
    </row>
    <row r="30" spans="1:36" ht="13.5" x14ac:dyDescent="0.35">
      <c r="A30" s="144" t="s">
        <v>137</v>
      </c>
      <c r="B30" s="145">
        <f t="shared" ref="B30:D30" si="12">B19+B26+B27+B28+B29</f>
        <v>881102250</v>
      </c>
      <c r="C30" s="145">
        <f t="shared" si="12"/>
        <v>74050518</v>
      </c>
      <c r="D30" s="145">
        <f t="shared" si="12"/>
        <v>-1298473703.5112016</v>
      </c>
      <c r="E30" s="145">
        <f>E19+E26+E27+E28+E29</f>
        <v>371331556.606305</v>
      </c>
      <c r="F30" s="145">
        <f t="shared" ref="F30:H30" si="13">F19+F26+F27+F28+F29</f>
        <v>-59695226.44719407</v>
      </c>
      <c r="G30" s="145">
        <f t="shared" si="13"/>
        <v>-596832659</v>
      </c>
      <c r="H30" s="145">
        <f t="shared" si="13"/>
        <v>1074096710.4428816</v>
      </c>
      <c r="I30" s="145">
        <f>I19+I26+I27+I28+I29</f>
        <v>445579446.09079093</v>
      </c>
      <c r="J30" s="145">
        <f t="shared" ref="J30:K30" si="14">J19+J26+J27+J28+J29</f>
        <v>16995743.676441636</v>
      </c>
      <c r="K30" s="145">
        <f t="shared" si="14"/>
        <v>462575189.76723254</v>
      </c>
      <c r="AA30" s="6"/>
      <c r="AB30" s="6"/>
      <c r="AC30" s="6"/>
      <c r="AD30" s="6"/>
      <c r="AE30" s="6"/>
      <c r="AF30" s="6"/>
      <c r="AG30" s="6"/>
      <c r="AH30" s="6"/>
      <c r="AI30" s="6"/>
      <c r="AJ30" s="6"/>
    </row>
    <row r="31" spans="1:36" x14ac:dyDescent="0.2">
      <c r="B31" s="8"/>
      <c r="C31" s="8"/>
      <c r="D31" s="8"/>
      <c r="E31" s="8"/>
      <c r="F31" s="8"/>
      <c r="G31" s="8"/>
      <c r="H31" s="8"/>
      <c r="I31" s="8"/>
      <c r="J31" s="8"/>
      <c r="K31" s="8"/>
      <c r="AA31" s="6"/>
      <c r="AB31" s="6"/>
      <c r="AC31" s="6"/>
      <c r="AD31" s="6"/>
      <c r="AE31" s="6"/>
      <c r="AF31" s="6"/>
      <c r="AG31" s="6"/>
      <c r="AH31" s="6"/>
      <c r="AI31" s="6"/>
      <c r="AJ31" s="6"/>
    </row>
    <row r="32" spans="1:36" x14ac:dyDescent="0.2">
      <c r="A32" s="31" t="s">
        <v>133</v>
      </c>
      <c r="B32" s="8"/>
      <c r="C32" s="8"/>
      <c r="D32" s="8"/>
      <c r="E32" s="8"/>
      <c r="F32" s="8"/>
      <c r="G32" s="8"/>
      <c r="H32" s="8"/>
      <c r="I32" s="8"/>
      <c r="J32" s="8"/>
      <c r="K32" s="8"/>
      <c r="AA32" s="6"/>
      <c r="AB32" s="6"/>
      <c r="AC32" s="6"/>
      <c r="AD32" s="6"/>
      <c r="AE32" s="6"/>
      <c r="AF32" s="6"/>
      <c r="AG32" s="6"/>
      <c r="AH32" s="6"/>
      <c r="AI32" s="6"/>
      <c r="AJ32" s="6"/>
    </row>
    <row r="33" spans="1:36" ht="54" x14ac:dyDescent="0.35">
      <c r="A33" s="32"/>
      <c r="B33" s="142" t="s">
        <v>88</v>
      </c>
      <c r="C33" s="142" t="s">
        <v>12</v>
      </c>
      <c r="D33" s="143" t="s">
        <v>89</v>
      </c>
      <c r="E33" s="143" t="s">
        <v>26</v>
      </c>
      <c r="F33" s="142" t="s">
        <v>90</v>
      </c>
      <c r="G33" s="143" t="s">
        <v>60</v>
      </c>
      <c r="H33" s="143" t="s">
        <v>13</v>
      </c>
      <c r="I33" s="143" t="s">
        <v>91</v>
      </c>
      <c r="J33" s="142" t="s">
        <v>62</v>
      </c>
      <c r="K33" s="143" t="s">
        <v>92</v>
      </c>
      <c r="AA33" s="6"/>
      <c r="AB33" s="6"/>
      <c r="AC33" s="6"/>
      <c r="AD33" s="6"/>
      <c r="AE33" s="6"/>
      <c r="AF33" s="6"/>
      <c r="AG33" s="6"/>
      <c r="AH33" s="6"/>
      <c r="AI33" s="6"/>
      <c r="AJ33" s="6"/>
    </row>
    <row r="34" spans="1:36" ht="13.5" x14ac:dyDescent="0.35">
      <c r="A34" s="144" t="s">
        <v>1</v>
      </c>
      <c r="B34" s="145">
        <v>6395749756.6178999</v>
      </c>
      <c r="C34" s="145">
        <v>323652598.32260001</v>
      </c>
      <c r="D34" s="145">
        <v>-6620615646.7474012</v>
      </c>
      <c r="E34" s="145">
        <v>678802101.25770009</v>
      </c>
      <c r="F34" s="145">
        <v>-109786013.62380001</v>
      </c>
      <c r="G34" s="145">
        <v>-2608576502.6912999</v>
      </c>
      <c r="H34" s="145">
        <v>4575411236.4724998</v>
      </c>
      <c r="I34" s="145">
        <f>SUM(B34:H34)</f>
        <v>2634637529.6081991</v>
      </c>
      <c r="J34" s="145">
        <v>73128533.136600003</v>
      </c>
      <c r="K34" s="145">
        <f>I34+J34</f>
        <v>2707766062.7447991</v>
      </c>
      <c r="AA34" s="6"/>
      <c r="AB34" s="6"/>
      <c r="AC34" s="6"/>
      <c r="AD34" s="6"/>
      <c r="AE34" s="6"/>
      <c r="AF34" s="6"/>
      <c r="AG34" s="6"/>
      <c r="AH34" s="6"/>
      <c r="AI34" s="6"/>
      <c r="AJ34" s="6"/>
    </row>
    <row r="35" spans="1:36" x14ac:dyDescent="0.2">
      <c r="A35" s="146" t="s">
        <v>93</v>
      </c>
      <c r="B35" s="48">
        <v>0</v>
      </c>
      <c r="C35" s="48">
        <v>0</v>
      </c>
      <c r="D35" s="48">
        <v>-873178100.7147001</v>
      </c>
      <c r="E35" s="48">
        <v>0</v>
      </c>
      <c r="F35" s="48">
        <v>0</v>
      </c>
      <c r="G35" s="48">
        <v>0</v>
      </c>
      <c r="H35" s="48">
        <v>0</v>
      </c>
      <c r="I35" s="34">
        <f t="shared" ref="I35:I54" si="15">SUM(B35:H35)</f>
        <v>-873178100.7147001</v>
      </c>
      <c r="J35" s="48">
        <v>5212184.5003000004</v>
      </c>
      <c r="K35" s="48">
        <f>I35+J35</f>
        <v>-867965916.21440005</v>
      </c>
      <c r="AA35" s="6"/>
      <c r="AB35" s="6"/>
      <c r="AC35" s="6"/>
      <c r="AD35" s="6"/>
      <c r="AE35" s="6"/>
      <c r="AF35" s="6"/>
      <c r="AG35" s="6"/>
      <c r="AH35" s="6"/>
      <c r="AI35" s="6"/>
      <c r="AJ35" s="6"/>
    </row>
    <row r="36" spans="1:36" x14ac:dyDescent="0.2">
      <c r="A36" s="146" t="s">
        <v>152</v>
      </c>
      <c r="B36" s="48">
        <v>0</v>
      </c>
      <c r="C36" s="48">
        <v>0</v>
      </c>
      <c r="D36" s="48">
        <v>0</v>
      </c>
      <c r="E36" s="48">
        <v>0</v>
      </c>
      <c r="F36" s="48">
        <v>0</v>
      </c>
      <c r="G36" s="48">
        <v>0</v>
      </c>
      <c r="H36" s="48">
        <v>-13349346.966700001</v>
      </c>
      <c r="I36" s="34">
        <f t="shared" si="15"/>
        <v>-13349346.966700001</v>
      </c>
      <c r="J36" s="48">
        <v>0</v>
      </c>
      <c r="K36" s="48">
        <f t="shared" ref="K36:K56" si="16">I36+J36</f>
        <v>-13349346.966700001</v>
      </c>
      <c r="AA36" s="6"/>
      <c r="AB36" s="6"/>
      <c r="AC36" s="6"/>
      <c r="AD36" s="6"/>
      <c r="AE36" s="6"/>
      <c r="AF36" s="6"/>
      <c r="AG36" s="6"/>
      <c r="AH36" s="6"/>
      <c r="AI36" s="6"/>
      <c r="AJ36" s="6"/>
    </row>
    <row r="37" spans="1:36" x14ac:dyDescent="0.2">
      <c r="A37" s="146" t="s">
        <v>153</v>
      </c>
      <c r="B37" s="48">
        <v>0</v>
      </c>
      <c r="C37" s="48">
        <v>0</v>
      </c>
      <c r="D37" s="48">
        <v>0</v>
      </c>
      <c r="E37" s="48">
        <v>10934403.095700001</v>
      </c>
      <c r="F37" s="48">
        <v>0</v>
      </c>
      <c r="G37" s="48">
        <v>0</v>
      </c>
      <c r="H37" s="48">
        <v>0</v>
      </c>
      <c r="I37" s="34">
        <f t="shared" si="15"/>
        <v>10934403.095700001</v>
      </c>
      <c r="J37" s="48">
        <v>0</v>
      </c>
      <c r="K37" s="48">
        <f t="shared" si="16"/>
        <v>10934403.095700001</v>
      </c>
      <c r="AA37" s="6"/>
      <c r="AB37" s="6"/>
      <c r="AC37" s="6"/>
      <c r="AD37" s="6"/>
      <c r="AE37" s="6"/>
      <c r="AF37" s="6"/>
      <c r="AG37" s="6"/>
      <c r="AH37" s="6"/>
      <c r="AI37" s="6"/>
      <c r="AJ37" s="6"/>
    </row>
    <row r="38" spans="1:36" x14ac:dyDescent="0.2">
      <c r="A38" s="147" t="s">
        <v>154</v>
      </c>
      <c r="B38" s="48">
        <v>0</v>
      </c>
      <c r="C38" s="48">
        <v>0</v>
      </c>
      <c r="D38" s="48">
        <v>0</v>
      </c>
      <c r="E38" s="48">
        <v>0</v>
      </c>
      <c r="F38" s="48">
        <v>-1749503.7960000001</v>
      </c>
      <c r="G38" s="48">
        <v>0</v>
      </c>
      <c r="H38" s="48">
        <v>0</v>
      </c>
      <c r="I38" s="34">
        <f t="shared" si="15"/>
        <v>-1749503.7960000001</v>
      </c>
      <c r="J38" s="48">
        <v>0</v>
      </c>
      <c r="K38" s="48">
        <f t="shared" si="16"/>
        <v>-1749503.7960000001</v>
      </c>
      <c r="AA38" s="6"/>
      <c r="AB38" s="6"/>
      <c r="AC38" s="6"/>
      <c r="AD38" s="6"/>
      <c r="AE38" s="6"/>
      <c r="AF38" s="6"/>
      <c r="AG38" s="6"/>
      <c r="AH38" s="6"/>
      <c r="AI38" s="6"/>
      <c r="AJ38" s="6"/>
    </row>
    <row r="39" spans="1:36" ht="13.5" x14ac:dyDescent="0.35">
      <c r="A39" s="148" t="s">
        <v>95</v>
      </c>
      <c r="B39" s="145">
        <f t="shared" ref="B39:H39" si="17">B36+B37+B38</f>
        <v>0</v>
      </c>
      <c r="C39" s="145">
        <f t="shared" si="17"/>
        <v>0</v>
      </c>
      <c r="D39" s="145">
        <f t="shared" si="17"/>
        <v>0</v>
      </c>
      <c r="E39" s="145">
        <f t="shared" si="17"/>
        <v>10934403.095700001</v>
      </c>
      <c r="F39" s="145">
        <f t="shared" si="17"/>
        <v>-1749503.7960000001</v>
      </c>
      <c r="G39" s="145">
        <f t="shared" si="17"/>
        <v>0</v>
      </c>
      <c r="H39" s="145">
        <f t="shared" si="17"/>
        <v>-13349346.966700001</v>
      </c>
      <c r="I39" s="145">
        <f>SUM(B39:H39)</f>
        <v>-4164447.6669999994</v>
      </c>
      <c r="J39" s="145">
        <f>J36+J37+J38</f>
        <v>0</v>
      </c>
      <c r="K39" s="145">
        <f>K36+K37+K38</f>
        <v>-4164447.6669999994</v>
      </c>
      <c r="AA39" s="6"/>
      <c r="AB39" s="6"/>
      <c r="AC39" s="6"/>
      <c r="AD39" s="6"/>
      <c r="AE39" s="6"/>
      <c r="AF39" s="6"/>
      <c r="AG39" s="6"/>
      <c r="AH39" s="6"/>
      <c r="AI39" s="6"/>
      <c r="AJ39" s="6"/>
    </row>
    <row r="40" spans="1:36" ht="13.5" x14ac:dyDescent="0.35">
      <c r="A40" s="144" t="s">
        <v>96</v>
      </c>
      <c r="B40" s="145">
        <f>B39+B35</f>
        <v>0</v>
      </c>
      <c r="C40" s="145">
        <f t="shared" ref="C40:K40" si="18">C39+C35</f>
        <v>0</v>
      </c>
      <c r="D40" s="145">
        <f t="shared" si="18"/>
        <v>-873178100.7147001</v>
      </c>
      <c r="E40" s="145">
        <f t="shared" si="18"/>
        <v>10934403.095700001</v>
      </c>
      <c r="F40" s="145">
        <f t="shared" si="18"/>
        <v>-1749503.7960000001</v>
      </c>
      <c r="G40" s="145">
        <f t="shared" si="18"/>
        <v>0</v>
      </c>
      <c r="H40" s="145">
        <f t="shared" si="18"/>
        <v>-13349346.966700001</v>
      </c>
      <c r="I40" s="145">
        <f t="shared" si="18"/>
        <v>-877342548.38170016</v>
      </c>
      <c r="J40" s="145">
        <f t="shared" si="18"/>
        <v>5212184.5003000004</v>
      </c>
      <c r="K40" s="145">
        <f t="shared" si="18"/>
        <v>-872130363.88140011</v>
      </c>
      <c r="AA40" s="6"/>
      <c r="AB40" s="6"/>
      <c r="AC40" s="6"/>
      <c r="AD40" s="6"/>
      <c r="AE40" s="6"/>
      <c r="AF40" s="6"/>
      <c r="AG40" s="6"/>
      <c r="AH40" s="6"/>
      <c r="AI40" s="6"/>
      <c r="AJ40" s="6"/>
    </row>
    <row r="41" spans="1:36" x14ac:dyDescent="0.2">
      <c r="A41" s="146" t="s">
        <v>97</v>
      </c>
      <c r="B41" s="48">
        <v>0</v>
      </c>
      <c r="C41" s="48">
        <v>0</v>
      </c>
      <c r="D41" s="48">
        <v>35795976.1809</v>
      </c>
      <c r="E41" s="48">
        <v>-35795976.1809</v>
      </c>
      <c r="F41" s="48">
        <v>0</v>
      </c>
      <c r="G41" s="48">
        <v>0</v>
      </c>
      <c r="H41" s="48">
        <v>0</v>
      </c>
      <c r="I41" s="34">
        <f t="shared" ref="I41:I42" si="19">SUM(B41:H41)</f>
        <v>0</v>
      </c>
      <c r="J41" s="48">
        <v>0</v>
      </c>
      <c r="K41" s="48">
        <f t="shared" ref="K41" si="20">I41+J41</f>
        <v>0</v>
      </c>
      <c r="AA41" s="6"/>
      <c r="AB41" s="6"/>
      <c r="AC41" s="6"/>
      <c r="AD41" s="6"/>
      <c r="AE41" s="6"/>
      <c r="AF41" s="6"/>
      <c r="AG41" s="6"/>
      <c r="AH41" s="6"/>
      <c r="AI41" s="6"/>
      <c r="AJ41" s="6"/>
    </row>
    <row r="42" spans="1:36" ht="22.5" x14ac:dyDescent="0.2">
      <c r="A42" s="146" t="s">
        <v>98</v>
      </c>
      <c r="B42" s="48">
        <v>0</v>
      </c>
      <c r="C42" s="48">
        <v>0</v>
      </c>
      <c r="D42" s="48">
        <v>0</v>
      </c>
      <c r="E42" s="48">
        <v>0</v>
      </c>
      <c r="F42" s="48">
        <v>5727356.5386000006</v>
      </c>
      <c r="G42" s="48">
        <v>0</v>
      </c>
      <c r="H42" s="48">
        <v>0</v>
      </c>
      <c r="I42" s="34">
        <f t="shared" si="19"/>
        <v>5727356.5386000006</v>
      </c>
      <c r="J42" s="48">
        <v>0</v>
      </c>
      <c r="K42" s="48">
        <f>I42+J42</f>
        <v>5727356.5386000006</v>
      </c>
      <c r="AA42" s="6"/>
      <c r="AB42" s="6"/>
      <c r="AC42" s="6"/>
      <c r="AD42" s="6"/>
      <c r="AE42" s="6"/>
      <c r="AF42" s="6"/>
      <c r="AG42" s="6"/>
      <c r="AH42" s="6"/>
      <c r="AI42" s="6"/>
      <c r="AJ42" s="6"/>
    </row>
    <row r="43" spans="1:36" ht="13.5" x14ac:dyDescent="0.35">
      <c r="A43" s="144" t="s">
        <v>41</v>
      </c>
      <c r="B43" s="145">
        <f>B34+B42+B40+B41</f>
        <v>6395749756.6178999</v>
      </c>
      <c r="C43" s="145">
        <f t="shared" ref="C43:D43" si="21">C34+C42+C40+C41</f>
        <v>323652598.32260001</v>
      </c>
      <c r="D43" s="145">
        <f t="shared" si="21"/>
        <v>-7457997771.2812014</v>
      </c>
      <c r="E43" s="145">
        <f>E34+E42+E40+E41</f>
        <v>653940528.17250013</v>
      </c>
      <c r="F43" s="145">
        <f t="shared" ref="F43:H43" si="22">F34+F42+F40+F41</f>
        <v>-105808160.88120002</v>
      </c>
      <c r="G43" s="145">
        <f t="shared" si="22"/>
        <v>-2608576502.6912999</v>
      </c>
      <c r="H43" s="145">
        <f t="shared" si="22"/>
        <v>4562061889.5058002</v>
      </c>
      <c r="I43" s="145">
        <f>SUM(B43:H43)</f>
        <v>1763022337.7650995</v>
      </c>
      <c r="J43" s="145">
        <f t="shared" ref="J43:K43" si="23">J34+J42+J40+J41</f>
        <v>78340717.636900008</v>
      </c>
      <c r="K43" s="145">
        <f t="shared" si="23"/>
        <v>1841363055.401999</v>
      </c>
      <c r="AA43" s="6"/>
      <c r="AB43" s="6"/>
      <c r="AC43" s="6"/>
      <c r="AD43" s="6"/>
      <c r="AE43" s="6"/>
      <c r="AF43" s="6"/>
      <c r="AG43" s="6"/>
      <c r="AH43" s="6"/>
      <c r="AI43" s="6"/>
      <c r="AJ43" s="6"/>
    </row>
    <row r="44" spans="1:36" x14ac:dyDescent="0.2">
      <c r="A44" s="16"/>
      <c r="B44" s="48"/>
      <c r="C44" s="48"/>
      <c r="D44" s="48"/>
      <c r="E44" s="48"/>
      <c r="F44" s="48"/>
      <c r="G44" s="48"/>
      <c r="H44" s="48"/>
      <c r="I44" s="34"/>
      <c r="J44" s="48"/>
      <c r="K44" s="48"/>
      <c r="AA44" s="6"/>
      <c r="AB44" s="6"/>
      <c r="AC44" s="6"/>
      <c r="AD44" s="6"/>
      <c r="AE44" s="6"/>
      <c r="AF44" s="6"/>
      <c r="AG44" s="6"/>
      <c r="AH44" s="6"/>
      <c r="AI44" s="6"/>
      <c r="AJ44" s="6"/>
    </row>
    <row r="45" spans="1:36" x14ac:dyDescent="0.2">
      <c r="A45" s="16"/>
      <c r="B45" s="48"/>
      <c r="C45" s="48"/>
      <c r="D45" s="48"/>
      <c r="E45" s="48"/>
      <c r="F45" s="48"/>
      <c r="G45" s="48"/>
      <c r="H45" s="48"/>
      <c r="I45" s="48"/>
      <c r="J45" s="48"/>
      <c r="K45" s="48"/>
      <c r="AA45" s="6"/>
      <c r="AB45" s="6"/>
      <c r="AC45" s="6"/>
      <c r="AD45" s="6"/>
      <c r="AE45" s="6"/>
      <c r="AF45" s="6"/>
      <c r="AG45" s="6"/>
      <c r="AH45" s="6"/>
      <c r="AI45" s="6"/>
      <c r="AJ45" s="6"/>
    </row>
    <row r="46" spans="1:36" ht="13.5" x14ac:dyDescent="0.35">
      <c r="A46" s="144" t="s">
        <v>41</v>
      </c>
      <c r="B46" s="145">
        <f>B43</f>
        <v>6395749756.6178999</v>
      </c>
      <c r="C46" s="145">
        <f t="shared" ref="C46:J46" si="24">C43</f>
        <v>323652598.32260001</v>
      </c>
      <c r="D46" s="145">
        <f>D43</f>
        <v>-7457997771.2812014</v>
      </c>
      <c r="E46" s="145">
        <f>E43</f>
        <v>653940528.17250013</v>
      </c>
      <c r="F46" s="145">
        <f t="shared" si="24"/>
        <v>-105808160.88120002</v>
      </c>
      <c r="G46" s="145">
        <f t="shared" si="24"/>
        <v>-2608576502.6912999</v>
      </c>
      <c r="H46" s="145">
        <f>H43</f>
        <v>4562061889.5058002</v>
      </c>
      <c r="I46" s="145">
        <f>SUM(B46:H46)</f>
        <v>1763022337.7650995</v>
      </c>
      <c r="J46" s="145">
        <f t="shared" si="24"/>
        <v>78340717.636900008</v>
      </c>
      <c r="K46" s="145">
        <f>I46+J46</f>
        <v>1841363055.4019995</v>
      </c>
      <c r="AA46" s="6"/>
      <c r="AB46" s="6"/>
      <c r="AC46" s="6"/>
      <c r="AD46" s="6"/>
      <c r="AE46" s="6"/>
      <c r="AF46" s="6"/>
      <c r="AG46" s="6"/>
      <c r="AH46" s="6"/>
      <c r="AI46" s="6"/>
      <c r="AJ46" s="6"/>
    </row>
    <row r="47" spans="1:36" x14ac:dyDescent="0.2">
      <c r="A47" s="146" t="s">
        <v>99</v>
      </c>
      <c r="B47" s="48">
        <v>0</v>
      </c>
      <c r="C47" s="48">
        <v>0</v>
      </c>
      <c r="D47" s="48">
        <f>+'Sit pozitiei financiare'!D34</f>
        <v>-812342094.35358143</v>
      </c>
      <c r="E47" s="48">
        <v>0</v>
      </c>
      <c r="F47" s="48">
        <v>0</v>
      </c>
      <c r="G47" s="48">
        <v>0</v>
      </c>
      <c r="H47" s="48">
        <v>0</v>
      </c>
      <c r="I47" s="34">
        <f t="shared" si="15"/>
        <v>-812342094.35358143</v>
      </c>
      <c r="J47" s="48">
        <v>-4057422.7502765371</v>
      </c>
      <c r="K47" s="48">
        <f t="shared" si="16"/>
        <v>-816399517.10385799</v>
      </c>
      <c r="AA47" s="6"/>
      <c r="AB47" s="6"/>
      <c r="AC47" s="64"/>
      <c r="AD47" s="6"/>
      <c r="AE47" s="6"/>
      <c r="AF47" s="6"/>
      <c r="AG47" s="6"/>
      <c r="AH47" s="6"/>
      <c r="AI47" s="6"/>
      <c r="AJ47" s="6"/>
    </row>
    <row r="48" spans="1:36" x14ac:dyDescent="0.2">
      <c r="A48" s="146" t="s">
        <v>153</v>
      </c>
      <c r="B48" s="48">
        <v>0</v>
      </c>
      <c r="C48" s="48">
        <v>0</v>
      </c>
      <c r="D48" s="48">
        <v>0</v>
      </c>
      <c r="E48" s="34">
        <v>1019423006.9293498</v>
      </c>
      <c r="F48" s="48">
        <v>0</v>
      </c>
      <c r="G48" s="48">
        <v>0</v>
      </c>
      <c r="H48" s="48">
        <v>0</v>
      </c>
      <c r="I48" s="34">
        <f t="shared" ref="I48:I49" si="25">SUM(B48:H48)</f>
        <v>1019423006.9293498</v>
      </c>
      <c r="J48" s="48">
        <v>0</v>
      </c>
      <c r="K48" s="34">
        <f t="shared" si="16"/>
        <v>1019423006.9293498</v>
      </c>
      <c r="AA48" s="6"/>
      <c r="AB48" s="6"/>
      <c r="AC48" s="6"/>
      <c r="AD48" s="6"/>
      <c r="AE48" s="6"/>
      <c r="AF48" s="6"/>
      <c r="AG48" s="6"/>
      <c r="AH48" s="6"/>
      <c r="AI48" s="6"/>
      <c r="AJ48" s="6"/>
    </row>
    <row r="49" spans="1:36" x14ac:dyDescent="0.2">
      <c r="A49" s="147" t="s">
        <v>154</v>
      </c>
      <c r="B49" s="48">
        <v>0</v>
      </c>
      <c r="C49" s="48">
        <v>0</v>
      </c>
      <c r="D49" s="48">
        <v>0</v>
      </c>
      <c r="E49" s="48">
        <v>0</v>
      </c>
      <c r="F49" s="34">
        <v>-163163320.11969593</v>
      </c>
      <c r="G49" s="48">
        <v>0</v>
      </c>
      <c r="H49" s="48">
        <v>0</v>
      </c>
      <c r="I49" s="34">
        <f t="shared" si="25"/>
        <v>-163163320.11969593</v>
      </c>
      <c r="J49" s="48">
        <v>0</v>
      </c>
      <c r="K49" s="34">
        <f t="shared" si="16"/>
        <v>-163163320.11969593</v>
      </c>
      <c r="AA49" s="6"/>
      <c r="AB49" s="6"/>
      <c r="AC49" s="6"/>
      <c r="AD49" s="6"/>
      <c r="AE49" s="6"/>
      <c r="AF49" s="6"/>
      <c r="AG49" s="6"/>
      <c r="AH49" s="6"/>
      <c r="AI49" s="6"/>
      <c r="AJ49" s="6"/>
    </row>
    <row r="50" spans="1:36" x14ac:dyDescent="0.2">
      <c r="A50" s="146" t="s">
        <v>94</v>
      </c>
      <c r="B50" s="48">
        <v>0</v>
      </c>
      <c r="C50" s="48">
        <v>0</v>
      </c>
      <c r="D50" s="48">
        <v>0</v>
      </c>
      <c r="E50" s="48">
        <v>0</v>
      </c>
      <c r="F50" s="48">
        <v>0</v>
      </c>
      <c r="G50" s="48">
        <v>0</v>
      </c>
      <c r="H50" s="48">
        <v>103150762.05702399</v>
      </c>
      <c r="I50" s="34">
        <f t="shared" si="15"/>
        <v>103150762.05702399</v>
      </c>
      <c r="J50" s="48">
        <v>0</v>
      </c>
      <c r="K50" s="48">
        <f t="shared" si="16"/>
        <v>103150762.05702399</v>
      </c>
      <c r="AA50" s="6"/>
      <c r="AB50" s="6"/>
      <c r="AC50" s="6"/>
      <c r="AD50" s="6"/>
      <c r="AE50" s="6"/>
      <c r="AF50" s="6"/>
      <c r="AG50" s="6"/>
      <c r="AH50" s="6"/>
      <c r="AI50" s="6"/>
      <c r="AJ50" s="6"/>
    </row>
    <row r="51" spans="1:36" x14ac:dyDescent="0.2">
      <c r="A51" s="146" t="s">
        <v>152</v>
      </c>
      <c r="B51" s="48">
        <v>0</v>
      </c>
      <c r="C51" s="48">
        <v>0</v>
      </c>
      <c r="D51" s="48">
        <v>0</v>
      </c>
      <c r="E51" s="48">
        <v>0</v>
      </c>
      <c r="F51" s="48">
        <v>0</v>
      </c>
      <c r="G51" s="48">
        <v>0</v>
      </c>
      <c r="H51" s="48">
        <v>29341838.329878543</v>
      </c>
      <c r="I51" s="34">
        <f t="shared" ref="I51" si="26">SUM(B51:H51)</f>
        <v>29341838.329878543</v>
      </c>
      <c r="J51" s="48">
        <v>0</v>
      </c>
      <c r="K51" s="48">
        <f t="shared" si="16"/>
        <v>29341838.329878543</v>
      </c>
      <c r="AA51" s="6"/>
      <c r="AB51" s="6"/>
      <c r="AC51" s="6"/>
      <c r="AD51" s="6"/>
      <c r="AE51" s="6"/>
      <c r="AF51" s="6"/>
      <c r="AG51" s="6"/>
      <c r="AH51" s="6"/>
      <c r="AI51" s="6"/>
      <c r="AJ51" s="6"/>
    </row>
    <row r="52" spans="1:36" ht="13.5" x14ac:dyDescent="0.35">
      <c r="A52" s="148" t="s">
        <v>95</v>
      </c>
      <c r="B52" s="145">
        <f>SUM(B48:B51)</f>
        <v>0</v>
      </c>
      <c r="C52" s="145">
        <f t="shared" ref="C52:K52" si="27">SUM(C48:C51)</f>
        <v>0</v>
      </c>
      <c r="D52" s="145">
        <f t="shared" si="27"/>
        <v>0</v>
      </c>
      <c r="E52" s="145">
        <f t="shared" si="27"/>
        <v>1019423006.9293498</v>
      </c>
      <c r="F52" s="145">
        <f t="shared" si="27"/>
        <v>-163163320.11969593</v>
      </c>
      <c r="G52" s="145">
        <f t="shared" si="27"/>
        <v>0</v>
      </c>
      <c r="H52" s="145">
        <f t="shared" si="27"/>
        <v>132492600.38690253</v>
      </c>
      <c r="I52" s="145">
        <f t="shared" si="27"/>
        <v>988752287.19655645</v>
      </c>
      <c r="J52" s="145">
        <f t="shared" si="27"/>
        <v>0</v>
      </c>
      <c r="K52" s="145">
        <f t="shared" si="27"/>
        <v>988752287.19655645</v>
      </c>
      <c r="AA52" s="6"/>
      <c r="AB52" s="6"/>
      <c r="AC52" s="6"/>
      <c r="AD52" s="6"/>
      <c r="AE52" s="6"/>
      <c r="AF52" s="6"/>
      <c r="AG52" s="6"/>
      <c r="AH52" s="6"/>
      <c r="AI52" s="6"/>
      <c r="AJ52" s="6"/>
    </row>
    <row r="53" spans="1:36" ht="13.5" x14ac:dyDescent="0.35">
      <c r="A53" s="144" t="s">
        <v>96</v>
      </c>
      <c r="B53" s="145">
        <f t="shared" ref="B53:K53" si="28">B52+B47</f>
        <v>0</v>
      </c>
      <c r="C53" s="145">
        <f t="shared" si="28"/>
        <v>0</v>
      </c>
      <c r="D53" s="145">
        <f t="shared" si="28"/>
        <v>-812342094.35358143</v>
      </c>
      <c r="E53" s="145">
        <f t="shared" si="28"/>
        <v>1019423006.9293498</v>
      </c>
      <c r="F53" s="145">
        <f t="shared" si="28"/>
        <v>-163163320.11969593</v>
      </c>
      <c r="G53" s="145">
        <f t="shared" si="28"/>
        <v>0</v>
      </c>
      <c r="H53" s="145">
        <f t="shared" si="28"/>
        <v>132492600.38690253</v>
      </c>
      <c r="I53" s="145">
        <f t="shared" si="28"/>
        <v>176410192.84297502</v>
      </c>
      <c r="J53" s="145">
        <f t="shared" si="28"/>
        <v>-4057422.7502765371</v>
      </c>
      <c r="K53" s="145">
        <f t="shared" si="28"/>
        <v>172352770.09269845</v>
      </c>
      <c r="AA53" s="6"/>
      <c r="AB53" s="6"/>
      <c r="AC53" s="6"/>
      <c r="AD53" s="6"/>
      <c r="AE53" s="6"/>
      <c r="AF53" s="6"/>
      <c r="AG53" s="6"/>
      <c r="AH53" s="6"/>
      <c r="AI53" s="6"/>
      <c r="AJ53" s="6"/>
    </row>
    <row r="54" spans="1:36" x14ac:dyDescent="0.2">
      <c r="A54" s="146" t="s">
        <v>97</v>
      </c>
      <c r="B54" s="48">
        <v>0</v>
      </c>
      <c r="C54" s="48">
        <v>0</v>
      </c>
      <c r="D54" s="48">
        <v>50384697.162672535</v>
      </c>
      <c r="E54" s="48">
        <v>-50384697.162672535</v>
      </c>
      <c r="F54" s="48">
        <v>0</v>
      </c>
      <c r="G54" s="48">
        <v>0</v>
      </c>
      <c r="H54" s="48">
        <v>0</v>
      </c>
      <c r="I54" s="34">
        <f t="shared" si="15"/>
        <v>0</v>
      </c>
      <c r="J54" s="48">
        <v>0</v>
      </c>
      <c r="K54" s="48">
        <f t="shared" si="16"/>
        <v>0</v>
      </c>
      <c r="AA54" s="6"/>
      <c r="AB54" s="6"/>
      <c r="AC54" s="6"/>
      <c r="AD54" s="6"/>
      <c r="AE54" s="6"/>
      <c r="AF54" s="6"/>
      <c r="AG54" s="6"/>
      <c r="AH54" s="6"/>
      <c r="AI54" s="6"/>
      <c r="AJ54" s="6"/>
    </row>
    <row r="55" spans="1:36" ht="22.5" x14ac:dyDescent="0.2">
      <c r="A55" s="146" t="s">
        <v>98</v>
      </c>
      <c r="B55" s="48">
        <v>0</v>
      </c>
      <c r="C55" s="48">
        <v>0</v>
      </c>
      <c r="D55" s="48">
        <v>0</v>
      </c>
      <c r="E55" s="48">
        <v>0</v>
      </c>
      <c r="F55" s="48">
        <v>8061552.4281448228</v>
      </c>
      <c r="G55" s="48">
        <v>0</v>
      </c>
      <c r="H55" s="48">
        <v>0</v>
      </c>
      <c r="I55" s="34">
        <f>SUM(B55:H55)</f>
        <v>8061552.4281448228</v>
      </c>
      <c r="J55" s="48">
        <v>0</v>
      </c>
      <c r="K55" s="48">
        <f t="shared" si="16"/>
        <v>8061552.4281448228</v>
      </c>
      <c r="AA55" s="6"/>
      <c r="AB55" s="6"/>
      <c r="AC55" s="6"/>
      <c r="AD55" s="6"/>
      <c r="AE55" s="6"/>
      <c r="AF55" s="6"/>
      <c r="AG55" s="6"/>
      <c r="AH55" s="6"/>
      <c r="AI55" s="6"/>
      <c r="AJ55" s="6"/>
    </row>
    <row r="56" spans="1:36" x14ac:dyDescent="0.2">
      <c r="A56" s="146" t="s">
        <v>155</v>
      </c>
      <c r="B56" s="48">
        <v>-2544716151.7129002</v>
      </c>
      <c r="C56" s="48">
        <v>0</v>
      </c>
      <c r="D56" s="48">
        <v>2544716151.7129002</v>
      </c>
      <c r="E56" s="48">
        <v>0</v>
      </c>
      <c r="F56" s="48">
        <v>0</v>
      </c>
      <c r="G56" s="48">
        <v>0</v>
      </c>
      <c r="H56" s="48">
        <v>0</v>
      </c>
      <c r="I56" s="34">
        <f>SUM(B56:H56)</f>
        <v>0</v>
      </c>
      <c r="J56" s="48">
        <v>0</v>
      </c>
      <c r="K56" s="48">
        <f t="shared" si="16"/>
        <v>0</v>
      </c>
      <c r="AA56" s="6"/>
      <c r="AB56" s="6"/>
      <c r="AC56" s="6"/>
      <c r="AD56" s="6"/>
      <c r="AE56" s="6"/>
      <c r="AF56" s="6"/>
      <c r="AG56" s="6"/>
      <c r="AH56" s="6"/>
      <c r="AI56" s="6"/>
      <c r="AJ56" s="6"/>
    </row>
    <row r="57" spans="1:36" ht="13.5" x14ac:dyDescent="0.35">
      <c r="A57" s="144" t="s">
        <v>137</v>
      </c>
      <c r="B57" s="145">
        <f>B46+B53+B54+B55+B56</f>
        <v>3851033604.9049997</v>
      </c>
      <c r="C57" s="145">
        <f t="shared" ref="C57:K57" si="29">C46+C53+C54+C55+C56</f>
        <v>323652598.32260001</v>
      </c>
      <c r="D57" s="145">
        <f t="shared" si="29"/>
        <v>-5675239016.7592096</v>
      </c>
      <c r="E57" s="145">
        <f t="shared" si="29"/>
        <v>1622978837.9391775</v>
      </c>
      <c r="F57" s="145">
        <f t="shared" si="29"/>
        <v>-260909928.57275116</v>
      </c>
      <c r="G57" s="145">
        <f t="shared" si="29"/>
        <v>-2608576502.6912999</v>
      </c>
      <c r="H57" s="145">
        <f t="shared" si="29"/>
        <v>4694554489.8927031</v>
      </c>
      <c r="I57" s="145">
        <f t="shared" si="29"/>
        <v>1947494083.0362196</v>
      </c>
      <c r="J57" s="145">
        <f t="shared" si="29"/>
        <v>74283294.886623472</v>
      </c>
      <c r="K57" s="145">
        <f t="shared" si="29"/>
        <v>2021777377.922843</v>
      </c>
      <c r="AA57" s="6"/>
      <c r="AB57" s="6"/>
      <c r="AC57" s="6"/>
      <c r="AD57" s="6"/>
      <c r="AE57" s="6"/>
      <c r="AF57" s="6"/>
      <c r="AG57" s="6"/>
      <c r="AH57" s="6"/>
      <c r="AI57" s="6"/>
      <c r="AJ57" s="6"/>
    </row>
  </sheetData>
  <pageMargins left="0.7" right="0.7" top="0.75" bottom="0.75" header="0.3" footer="0.3"/>
  <pageSetup paperSize="9" orientation="portrait" r:id="rId1"/>
  <customProperties>
    <customPr name="_pios_id" r:id="rId2"/>
    <customPr name="EpmWorksheetKeyString_GUID" r:id="rId3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Index</vt:lpstr>
      <vt:lpstr>Sit pozitiei financiare</vt:lpstr>
      <vt:lpstr>Sit profitului sau pierderii</vt:lpstr>
      <vt:lpstr>Alte elemente ale rezultatului </vt:lpstr>
      <vt:lpstr>Sit fluxurilor de trezorerie</vt:lpstr>
      <vt:lpstr>Sit modificarilor capitalurilor</vt:lpstr>
    </vt:vector>
  </TitlesOfParts>
  <Company>Rompetrol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Nebi, Camelia</dc:creator>
  <cp:lastModifiedBy>Penea, Nicoleta</cp:lastModifiedBy>
  <dcterms:created xsi:type="dcterms:W3CDTF">2020-11-16T06:27:53Z</dcterms:created>
  <dcterms:modified xsi:type="dcterms:W3CDTF">2022-03-02T11:16:53Z</dcterms:modified>
</cp:coreProperties>
</file>