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7DU5FLD3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D46" i="1"/>
  <c r="B22" i="1" l="1"/>
  <c r="E58" i="4"/>
  <c r="D58" i="4"/>
  <c r="C58" i="4"/>
  <c r="B58" i="4"/>
  <c r="C27" i="4"/>
  <c r="C39" i="4" s="1"/>
  <c r="D27" i="4"/>
  <c r="D39" i="4" s="1"/>
  <c r="E27" i="4"/>
  <c r="E39" i="4" s="1"/>
  <c r="B27" i="4"/>
  <c r="B39" i="4" s="1"/>
  <c r="C25" i="3" l="1"/>
  <c r="C26" i="3" s="1"/>
  <c r="G25" i="3"/>
  <c r="J25" i="3" l="1"/>
  <c r="G26" i="3"/>
  <c r="D25" i="3"/>
  <c r="B25" i="3"/>
  <c r="B26" i="3" s="1"/>
  <c r="I28" i="3" l="1"/>
  <c r="K28" i="3" s="1"/>
  <c r="I27" i="3"/>
  <c r="K27" i="3" s="1"/>
  <c r="E25" i="3" l="1"/>
  <c r="E26" i="3" s="1"/>
  <c r="I21" i="3"/>
  <c r="K21" i="3" s="1"/>
  <c r="F25" i="3"/>
  <c r="F26" i="3" s="1"/>
  <c r="I22" i="3"/>
  <c r="K22" i="3" s="1"/>
  <c r="I29" i="3"/>
  <c r="K29" i="3" s="1"/>
  <c r="I23" i="3" l="1"/>
  <c r="I24" i="3"/>
  <c r="K24" i="3" s="1"/>
  <c r="I25" i="3" l="1"/>
  <c r="K23" i="3"/>
  <c r="K25" i="3" s="1"/>
  <c r="H25" i="3"/>
  <c r="H26" i="3" s="1"/>
  <c r="I7" i="3" l="1"/>
  <c r="K7" i="3" l="1"/>
  <c r="I15" i="3" l="1"/>
  <c r="C12" i="3"/>
  <c r="C13" i="3" s="1"/>
  <c r="C16" i="3" s="1"/>
  <c r="C30" i="3" s="1"/>
  <c r="I8" i="3"/>
  <c r="K8" i="3" s="1"/>
  <c r="I10" i="3"/>
  <c r="K10" i="3" s="1"/>
  <c r="I11" i="3"/>
  <c r="K11" i="3" s="1"/>
  <c r="I14" i="3"/>
  <c r="K14" i="3" s="1"/>
  <c r="I9" i="3"/>
  <c r="K9" i="3" s="1"/>
  <c r="F12" i="3"/>
  <c r="F13" i="3" s="1"/>
  <c r="F16" i="3" s="1"/>
  <c r="F30" i="3" s="1"/>
  <c r="E12" i="3"/>
  <c r="E13" i="3" s="1"/>
  <c r="E16" i="3" s="1"/>
  <c r="E30" i="3" s="1"/>
  <c r="G12" i="3"/>
  <c r="G13" i="3" s="1"/>
  <c r="G16" i="3" s="1"/>
  <c r="G30" i="3" s="1"/>
  <c r="D12" i="3"/>
  <c r="D13" i="3" s="1"/>
  <c r="D16" i="3" s="1"/>
  <c r="H12" i="3"/>
  <c r="H13" i="3" s="1"/>
  <c r="H16" i="3" s="1"/>
  <c r="H30" i="3" s="1"/>
  <c r="J12" i="3"/>
  <c r="J13" i="3" s="1"/>
  <c r="J16" i="3" s="1"/>
  <c r="B12" i="3"/>
  <c r="K12" i="3" l="1"/>
  <c r="K13" i="3" s="1"/>
  <c r="I12" i="3"/>
  <c r="I13" i="3" s="1"/>
  <c r="I16" i="3" s="1"/>
  <c r="K15" i="3"/>
  <c r="B13" i="3"/>
  <c r="B16" i="3" s="1"/>
  <c r="K16" i="3" l="1"/>
  <c r="B30" i="3"/>
  <c r="E39" i="3" l="1"/>
  <c r="E40" i="3" s="1"/>
  <c r="D52" i="3"/>
  <c r="F52" i="3" l="1"/>
  <c r="F53" i="3" s="1"/>
  <c r="I50" i="3"/>
  <c r="I55" i="3"/>
  <c r="K55" i="3" s="1"/>
  <c r="I48" i="3"/>
  <c r="K48" i="3" s="1"/>
  <c r="G52" i="3"/>
  <c r="G53" i="3" s="1"/>
  <c r="I37" i="3"/>
  <c r="K37" i="3" s="1"/>
  <c r="I36" i="3"/>
  <c r="K36" i="3" s="1"/>
  <c r="H39" i="3"/>
  <c r="H40" i="3" s="1"/>
  <c r="H43" i="3" s="1"/>
  <c r="I49" i="3"/>
  <c r="K49" i="3" s="1"/>
  <c r="I42" i="3"/>
  <c r="K42" i="3" s="1"/>
  <c r="I51" i="3"/>
  <c r="K51" i="3" s="1"/>
  <c r="I41" i="3"/>
  <c r="K41" i="3" s="1"/>
  <c r="I38" i="3"/>
  <c r="K38" i="3" s="1"/>
  <c r="I56" i="3"/>
  <c r="K56" i="3" s="1"/>
  <c r="I34" i="3"/>
  <c r="K34" i="3" s="1"/>
  <c r="I54" i="3"/>
  <c r="K54" i="3" s="1"/>
  <c r="I35" i="3"/>
  <c r="K35" i="3" s="1"/>
  <c r="J52" i="3"/>
  <c r="E52" i="3"/>
  <c r="E53" i="3" s="1"/>
  <c r="D39" i="3"/>
  <c r="D40" i="3" s="1"/>
  <c r="D43" i="3" s="1"/>
  <c r="H52" i="3"/>
  <c r="H53" i="3" s="1"/>
  <c r="G39" i="3"/>
  <c r="G40" i="3" s="1"/>
  <c r="G43" i="3" s="1"/>
  <c r="G57" i="3" s="1"/>
  <c r="C39" i="3"/>
  <c r="C40" i="3" s="1"/>
  <c r="C43" i="3" s="1"/>
  <c r="E43" i="3"/>
  <c r="B52" i="3"/>
  <c r="B53" i="3" s="1"/>
  <c r="J39" i="3"/>
  <c r="J40" i="3" s="1"/>
  <c r="J43" i="3" s="1"/>
  <c r="B39" i="3"/>
  <c r="F39" i="3"/>
  <c r="C52" i="3"/>
  <c r="C53" i="3" s="1"/>
  <c r="C57" i="3" l="1"/>
  <c r="K39" i="3"/>
  <c r="K40" i="3" s="1"/>
  <c r="K43" i="3" s="1"/>
  <c r="B40" i="3"/>
  <c r="B43" i="3" s="1"/>
  <c r="I39" i="3"/>
  <c r="I40" i="3" s="1"/>
  <c r="E57" i="3"/>
  <c r="I52" i="3"/>
  <c r="K50" i="3"/>
  <c r="K52" i="3" s="1"/>
  <c r="H57" i="3"/>
  <c r="F40" i="3"/>
  <c r="F43" i="3" s="1"/>
  <c r="F57" i="3" s="1"/>
  <c r="B57" i="3" l="1"/>
  <c r="I43" i="3"/>
  <c r="C12" i="2" l="1"/>
  <c r="C18" i="2" s="1"/>
  <c r="C25" i="2" s="1"/>
  <c r="C29" i="2" s="1"/>
  <c r="E12" i="2" l="1"/>
  <c r="E18" i="2" s="1"/>
  <c r="E25" i="2" s="1"/>
  <c r="E29" i="2" s="1"/>
  <c r="C46" i="1" l="1"/>
  <c r="C22" i="1"/>
  <c r="C55" i="1"/>
  <c r="C35" i="1" l="1"/>
  <c r="C37" i="1" s="1"/>
  <c r="C16" i="1"/>
  <c r="C24" i="1" l="1"/>
  <c r="E35" i="1"/>
  <c r="E37" i="1" s="1"/>
  <c r="E16" i="1"/>
  <c r="E22" i="1"/>
  <c r="E55" i="1"/>
  <c r="E24" i="1" l="1"/>
  <c r="B12" i="2" l="1"/>
  <c r="D12" i="2" l="1"/>
  <c r="B46" i="1" l="1"/>
  <c r="D22" i="1"/>
  <c r="B16" i="1"/>
  <c r="B18" i="2"/>
  <c r="B25" i="2" s="1"/>
  <c r="B29" i="2" s="1"/>
  <c r="B24" i="1" l="1"/>
  <c r="D16" i="1"/>
  <c r="D24" i="1" l="1"/>
  <c r="D18" i="2"/>
  <c r="D25" i="2" s="1"/>
  <c r="D29" i="2" s="1"/>
  <c r="B35" i="1" l="1"/>
  <c r="B37" i="1" s="1"/>
  <c r="D35" i="1" l="1"/>
  <c r="D37" i="1" s="1"/>
  <c r="B55" i="1" l="1"/>
  <c r="D26" i="3" l="1"/>
  <c r="D30" i="3" s="1"/>
  <c r="I20" i="3"/>
  <c r="D55" i="1"/>
  <c r="I26" i="3" l="1"/>
  <c r="I30" i="3" s="1"/>
  <c r="J53" i="3" l="1"/>
  <c r="J57" i="3" s="1"/>
  <c r="J26" i="3"/>
  <c r="J30" i="3" s="1"/>
  <c r="K20" i="3"/>
  <c r="K26" i="3" s="1"/>
  <c r="K30" i="3" s="1"/>
  <c r="D53" i="3" l="1"/>
  <c r="D57" i="3" s="1"/>
  <c r="I47" i="3"/>
  <c r="K47" i="3" l="1"/>
  <c r="K53" i="3" s="1"/>
  <c r="K57" i="3" s="1"/>
  <c r="I53" i="3"/>
  <c r="I57" i="3" s="1"/>
</calcChain>
</file>

<file path=xl/sharedStrings.xml><?xml version="1.0" encoding="utf-8"?>
<sst xmlns="http://schemas.openxmlformats.org/spreadsheetml/2006/main" count="264" uniqueCount="156">
  <si>
    <t>Rompetrol Rafinare SA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</si>
  <si>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</si>
  <si>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</si>
  <si>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</si>
  <si>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</si>
  <si>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</si>
  <si>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</si>
  <si>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</si>
  <si>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</si>
  <si>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</si>
  <si>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</si>
  <si>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</si>
  <si>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</si>
  <si>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</si>
  <si>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</si>
  <si>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</si>
  <si>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</si>
  <si>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</si>
  <si>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</si>
  <si>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</si>
  <si>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</si>
  <si>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</si>
  <si>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</si>
  <si>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</si>
  <si>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</si>
  <si>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</si>
  <si>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</si>
  <si>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</si>
  <si>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</si>
  <si>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</si>
  <si>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</si>
  <si>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</si>
  <si>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</si>
  <si>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</si>
  <si>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</si>
  <si>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</si>
  <si>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</si>
  <si>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</si>
  <si>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</si>
  <si>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</si>
  <si>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</si>
  <si>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</si>
  <si>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</si>
  <si>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</si>
  <si>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</si>
  <si>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</si>
  <si>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</si>
  <si>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</si>
  <si>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</si>
  <si>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</si>
  <si>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</si>
  <si>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</si>
  <si>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</si>
  <si>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</si>
  <si>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</si>
  <si>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</si>
  <si>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</si>
  <si>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</si>
  <si>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</si>
  <si>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</si>
  <si>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</si>
  <si>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Depreciere si amortizare imobilizarilor corporale si imobilizarilor necorporale</t>
  </si>
  <si>
    <t>Cheltuieli/(reluari) din ajustari pentru deprecierea creantelor si stocurilor</t>
  </si>
  <si>
    <t xml:space="preserve">Ajustari pentru deprecierea imobilizarilor corporale </t>
  </si>
  <si>
    <t>Dobanzi de intarziere</t>
  </si>
  <si>
    <t>Alte venituri financiare</t>
  </si>
  <si>
    <t>Cheltuieli cu dobanzi si comisioane bancare</t>
  </si>
  <si>
    <t>Diferente de curs nerealizate (Castig)/Pierdere</t>
  </si>
  <si>
    <t>Numerar din activitatea de exploatare inainte de modificari ale capitalului circulant</t>
  </si>
  <si>
    <t xml:space="preserve">Datorii comerciale si alte datorii si datorii contractuale
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</si>
  <si>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</si>
  <si>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</si>
  <si>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</si>
  <si>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</si>
  <si>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</si>
  <si>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</si>
  <si>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</si>
  <si>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</si>
  <si>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</si>
  <si>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</si>
  <si>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</si>
  <si>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</si>
  <si>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Total alte elemente ale rezultatului global</t>
  </si>
  <si>
    <t>Total rezultat global</t>
  </si>
  <si>
    <t>Pierderea pentru 2021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</si>
  <si>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</si>
  <si>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</si>
  <si>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</si>
  <si>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</si>
  <si>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</si>
  <si>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</si>
  <si>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</si>
  <si>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</si>
  <si>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</si>
  <si>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</si>
  <si>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</si>
  <si>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</si>
  <si>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</si>
  <si>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</si>
  <si>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</si>
  <si>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</si>
  <si>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</si>
  <si>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</si>
  <si>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</si>
  <si>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</si>
  <si>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</si>
  <si>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</si>
  <si>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</si>
  <si>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</si>
  <si>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</si>
  <si>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</si>
  <si>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Total rezultat global in perioada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</si>
  <si>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</si>
  <si>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31 decembrie 2021</t>
  </si>
  <si>
    <t>(Pierdere)/Profit inainte de impozitul pe venit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</si>
  <si>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</si>
  <si>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</si>
  <si>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</si>
  <si>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</si>
  <si>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</si>
  <si>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</si>
  <si>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</si>
  <si>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Provizion pentru beneficiu la pensionare</t>
  </si>
  <si>
    <t>Ajustari pentru pierderea / castigul din cedarile de imobilizari corporale</t>
  </si>
  <si>
    <t>Pierdere la reevaluarea imobilizarilor corporale</t>
  </si>
  <si>
    <t>Ajustari pentru</t>
  </si>
  <si>
    <t>Situatiile financiare  consolidate neauditate</t>
  </si>
  <si>
    <t>la data si pentru exercitiul financiar incheiat la 31 martie 2022</t>
  </si>
  <si>
    <t>31 martie 2022</t>
  </si>
  <si>
    <t>(neauditat)</t>
  </si>
  <si>
    <t>SITUATIA CONSOLIDATA A POZITIEI FINANCIARE la 31 martie 2022 (neauditat)</t>
  </si>
  <si>
    <t>ianuarie-martie 2022</t>
  </si>
  <si>
    <t>ianuarie-martie 2021</t>
  </si>
  <si>
    <t>Profit (Pierderea)brut(a)</t>
  </si>
  <si>
    <t>(Pierdere)/Profit in perioada</t>
  </si>
  <si>
    <t>Total alte elemente ale rezultatului global, net de impozite, in perioada</t>
  </si>
  <si>
    <t>Total rezultat global in perioada, net de impozite, in perioada</t>
  </si>
  <si>
    <t>Numerar la sfarsitul perioadei</t>
  </si>
  <si>
    <t>SITUATIA CONSOLIDATA A FLUXURILOR DE TREZORERIE pentru perioada incheiata la 31 martie 2022 (neauditat)</t>
  </si>
  <si>
    <t>31 martie 2021</t>
  </si>
  <si>
    <t>*Valorile prezentate sunt extrase din Situatiile financiare consolidate la data si pentru exercitiul financiar incheiat la 31 martie 2022 ("situatii financiare consolidate neauditate").</t>
  </si>
  <si>
    <t>In cazul in care exista neconcordante sau omisiuni fata de valorile prezentate in situatiile financiare consolidate, vor prevala valorile prezentate in situatiile financiare consolidate neauditate.</t>
  </si>
  <si>
    <t>SITUATIA CONSOLIDATA  A ALTOR ELEMENTE ALE REZULTATULUI GLOBAL pentru perioada incheiata la 31 martie 2022 (neauditat)</t>
  </si>
  <si>
    <t>Numerar la inceputul perioadei</t>
  </si>
  <si>
    <t>Rata de actualizare pentru leasing si provizion de mediu</t>
  </si>
  <si>
    <t>Depreciere pentru drepturile de utilizare a activelor</t>
  </si>
  <si>
    <t xml:space="preserve"> </t>
  </si>
  <si>
    <t>Impozitul amanat, aferent rezervei de reevaluare realizata, transferat in rezultatul reportat</t>
  </si>
  <si>
    <t>Rezerve hedging</t>
  </si>
  <si>
    <t>Surplus din reevaluare</t>
  </si>
  <si>
    <t>Impozitul amanat aferent surplusului din reevaluare</t>
  </si>
  <si>
    <t>Transferul in rezultatul reportat a rezervei de reevaluare realizata</t>
  </si>
  <si>
    <t>Pierderea pentru 2022</t>
  </si>
  <si>
    <t>Diminuare capital social</t>
  </si>
  <si>
    <t>SITUATIA CONSOLIDATA A MODIFICARILOR CAPITALURILOR PROPRII la 31 martie 2022 (neauditat) si la 31 martie 2021 (neauditat)</t>
  </si>
  <si>
    <t>SITUATIA CONSOLIDATA A CONTULUI DE PROFIT SI PIERDERE  pentru perioada incheiata la 31 martie 2022 (neauditat)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</si>
</sst>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0" fontId="3" fillId="0" borderId="0" xfId="0" applyFont="1" applyFill="1" applyBorder="1" applyAlignment="1">
      <alignment horizontal="left"/>
    </xf>
    <xf numFmtId="49" fontId="23" fillId="0" borderId="0" xfId="3" quotePrefix="1" applyNumberFormat="1" applyFont="1" applyFill="1" applyAlignment="1">
      <alignment horizontal="center" wrapText="1"/>
    </xf>
    <xf numFmtId="49" fontId="23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3" fillId="0" borderId="0" xfId="15" applyNumberFormat="1" applyFont="1" applyFill="1"/>
    <xf numFmtId="165" fontId="23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4" fillId="0" borderId="0" xfId="1" applyNumberFormat="1" applyFont="1" applyFill="1"/>
    <xf numFmtId="169" fontId="24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164" fontId="4" fillId="0" borderId="0" xfId="1" applyNumberFormat="1" applyFont="1" applyFill="1"/>
    <xf numFmtId="173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43" fontId="9" fillId="0" borderId="0" xfId="1" applyNumberFormat="1" applyFont="1" applyFill="1" applyAlignment="1">
      <alignment horizontal="center" wrapText="1"/>
    </xf>
    <xf numFmtId="43" fontId="9" fillId="0" borderId="0" xfId="1" applyNumberFormat="1" applyFont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5" fillId="0" borderId="0" xfId="1" applyNumberFormat="1" applyFont="1" applyFill="1"/>
    <xf numFmtId="0" fontId="7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25" fillId="0" borderId="0" xfId="0" applyNumberFormat="1" applyFont="1" applyFill="1"/>
    <xf numFmtId="0" fontId="5" fillId="0" borderId="0" xfId="0" applyNumberFormat="1" applyFont="1" applyFill="1" applyBorder="1" applyAlignment="1">
      <alignment horizontal="center" vertical="center"/>
    </xf>
    <xf numFmtId="165" fontId="5" fillId="0" borderId="0" xfId="5" quotePrefix="1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1" sqref="D21"/>
    </sheetView>
  </sheetViews>
  <sheetFormatPr defaultColWidth="9" defaultRowHeight="14.5" x14ac:dyDescent="0.35"/>
  <cols>
    <col min="1" max="2" width="9" style="28"/>
    <col min="3" max="3" width="13.26953125" style="28" customWidth="1"/>
    <col min="4" max="4" width="9" style="28"/>
    <col min="5" max="5" width="9" style="28" customWidth="1"/>
    <col min="6" max="16384" width="9" style="28"/>
  </cols>
  <sheetData>
    <row r="1" spans="1:7" x14ac:dyDescent="0.35">
      <c r="A1" s="36" t="s">
        <v>0</v>
      </c>
    </row>
    <row r="2" spans="1:7" x14ac:dyDescent="0.35">
      <c r="C2" s="22" t="s">
        <v>34</v>
      </c>
    </row>
    <row r="3" spans="1:7" x14ac:dyDescent="0.35">
      <c r="A3" s="20"/>
      <c r="B3" s="20"/>
      <c r="C3" s="21" t="s">
        <v>126</v>
      </c>
      <c r="D3" s="20"/>
      <c r="E3" s="20"/>
    </row>
    <row r="4" spans="1:7" x14ac:dyDescent="0.35">
      <c r="A4" s="20"/>
      <c r="B4" s="20"/>
      <c r="C4" s="21" t="s">
        <v>127</v>
      </c>
      <c r="D4" s="20"/>
      <c r="E4" s="20"/>
    </row>
    <row r="5" spans="1:7" x14ac:dyDescent="0.35">
      <c r="A5" s="19"/>
    </row>
    <row r="6" spans="1:7" x14ac:dyDescent="0.35">
      <c r="A6" s="29" t="s">
        <v>44</v>
      </c>
    </row>
    <row r="7" spans="1:7" x14ac:dyDescent="0.35">
      <c r="A7" s="29" t="s">
        <v>45</v>
      </c>
    </row>
    <row r="8" spans="1:7" x14ac:dyDescent="0.35">
      <c r="A8" s="29" t="s">
        <v>46</v>
      </c>
    </row>
    <row r="9" spans="1:7" x14ac:dyDescent="0.35">
      <c r="A9" s="29" t="s">
        <v>47</v>
      </c>
    </row>
    <row r="10" spans="1:7" x14ac:dyDescent="0.35">
      <c r="A10" s="29" t="s">
        <v>48</v>
      </c>
    </row>
    <row r="12" spans="1:7" x14ac:dyDescent="0.35">
      <c r="A12" s="23"/>
      <c r="B12" s="23"/>
      <c r="C12" s="23"/>
      <c r="D12" s="23"/>
      <c r="E12" s="23"/>
      <c r="F12" s="23"/>
      <c r="G12" s="23"/>
    </row>
    <row r="13" spans="1:7" x14ac:dyDescent="0.35">
      <c r="A13" s="24" t="s">
        <v>140</v>
      </c>
      <c r="B13" s="23"/>
      <c r="C13" s="23"/>
      <c r="D13" s="23"/>
      <c r="E13" s="23"/>
      <c r="F13" s="23"/>
      <c r="G13" s="23"/>
    </row>
    <row r="14" spans="1:7" x14ac:dyDescent="0.35">
      <c r="A14" s="24" t="s">
        <v>141</v>
      </c>
      <c r="B14" s="23"/>
      <c r="C14" s="23"/>
      <c r="D14" s="23"/>
      <c r="E14" s="23"/>
      <c r="F14" s="23"/>
      <c r="G14" s="23"/>
    </row>
    <row r="15" spans="1:7" x14ac:dyDescent="0.35">
      <c r="A15" s="23"/>
      <c r="B15" s="23"/>
      <c r="C15" s="23"/>
      <c r="D15" s="23"/>
      <c r="E15" s="23"/>
      <c r="F15" s="23"/>
      <c r="G15" s="23"/>
    </row>
    <row r="16" spans="1:7" x14ac:dyDescent="0.3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90" zoomScaleNormal="90" workbookViewId="0">
      <selection activeCell="I27" sqref="I27"/>
    </sheetView>
  </sheetViews>
  <sheetFormatPr defaultColWidth="9" defaultRowHeight="10" x14ac:dyDescent="0.2"/>
  <cols>
    <col min="1" max="1" width="43.1796875" style="3" customWidth="1"/>
    <col min="2" max="2" width="11.453125" style="2" bestFit="1" customWidth="1"/>
    <col min="3" max="3" width="13.81640625" style="1" bestFit="1" customWidth="1"/>
    <col min="4" max="4" width="11.81640625" style="30" bestFit="1" customWidth="1"/>
    <col min="5" max="5" width="13.81640625" style="30" bestFit="1" customWidth="1"/>
    <col min="6" max="6" width="8.1796875" style="52" customWidth="1"/>
    <col min="7" max="7" width="4.81640625" style="52" customWidth="1"/>
    <col min="8" max="8" width="6.54296875" style="30" bestFit="1" customWidth="1"/>
    <col min="9" max="9" width="5.7265625" style="30" bestFit="1" customWidth="1"/>
    <col min="10" max="10" width="6.54296875" style="30" bestFit="1" customWidth="1"/>
    <col min="11" max="11" width="5.7265625" style="30" bestFit="1" customWidth="1"/>
    <col min="12" max="16384" width="9" style="30"/>
  </cols>
  <sheetData>
    <row r="1" spans="1:6" ht="10.5" x14ac:dyDescent="0.25">
      <c r="A1" s="70" t="s">
        <v>0</v>
      </c>
    </row>
    <row r="2" spans="1:6" ht="10.5" x14ac:dyDescent="0.25">
      <c r="A2" s="37" t="s">
        <v>130</v>
      </c>
    </row>
    <row r="3" spans="1:6" x14ac:dyDescent="0.2">
      <c r="A3" s="61" t="s">
        <v>110</v>
      </c>
    </row>
    <row r="4" spans="1:6" x14ac:dyDescent="0.2">
      <c r="A4" s="4"/>
      <c r="B4" s="5"/>
      <c r="C4" s="6"/>
    </row>
    <row r="5" spans="1:6" ht="13.5" x14ac:dyDescent="0.55000000000000004">
      <c r="A5" s="7"/>
      <c r="B5" s="65" t="s">
        <v>128</v>
      </c>
      <c r="C5" s="25" t="s">
        <v>113</v>
      </c>
      <c r="D5" s="65" t="s">
        <v>128</v>
      </c>
      <c r="E5" s="25" t="s">
        <v>113</v>
      </c>
      <c r="F5" s="27"/>
    </row>
    <row r="6" spans="1:6" ht="10.5" x14ac:dyDescent="0.2">
      <c r="A6" s="1"/>
      <c r="B6" s="129" t="s">
        <v>129</v>
      </c>
      <c r="C6" s="129" t="s">
        <v>35</v>
      </c>
      <c r="D6" s="129" t="s">
        <v>129</v>
      </c>
      <c r="E6" s="129" t="s">
        <v>35</v>
      </c>
      <c r="F6" s="27"/>
    </row>
    <row r="7" spans="1:6" ht="10.5" x14ac:dyDescent="0.25">
      <c r="A7" s="1"/>
      <c r="B7" s="66" t="s">
        <v>50</v>
      </c>
      <c r="C7" s="66" t="s">
        <v>50</v>
      </c>
      <c r="D7" s="66" t="s">
        <v>51</v>
      </c>
      <c r="E7" s="66" t="s">
        <v>51</v>
      </c>
      <c r="F7" s="67"/>
    </row>
    <row r="8" spans="1:6" ht="10.5" x14ac:dyDescent="0.25">
      <c r="A8" s="1"/>
      <c r="B8" s="66"/>
      <c r="C8" s="66"/>
      <c r="D8" s="131" t="s">
        <v>52</v>
      </c>
      <c r="E8" s="131"/>
      <c r="F8" s="53"/>
    </row>
    <row r="9" spans="1:6" x14ac:dyDescent="0.2">
      <c r="A9" s="1" t="s">
        <v>1</v>
      </c>
      <c r="B9" s="9">
        <v>8602488.9900000021</v>
      </c>
      <c r="C9" s="9">
        <v>9469706.8200000022</v>
      </c>
      <c r="D9" s="9">
        <v>38287957.996692009</v>
      </c>
      <c r="E9" s="9">
        <v>42147771.114456013</v>
      </c>
      <c r="F9" s="42"/>
    </row>
    <row r="10" spans="1:6" x14ac:dyDescent="0.2">
      <c r="A10" s="1" t="s">
        <v>2</v>
      </c>
      <c r="B10" s="9">
        <v>82871706</v>
      </c>
      <c r="C10" s="9">
        <v>82871706</v>
      </c>
      <c r="D10" s="9">
        <v>368845389.06480002</v>
      </c>
      <c r="E10" s="9">
        <v>368845389.06480002</v>
      </c>
      <c r="F10" s="42"/>
    </row>
    <row r="11" spans="1:6" x14ac:dyDescent="0.2">
      <c r="A11" s="1" t="s">
        <v>3</v>
      </c>
      <c r="B11" s="9">
        <v>1258503326.715734</v>
      </c>
      <c r="C11" s="9">
        <v>1261644352.220237</v>
      </c>
      <c r="D11" s="9">
        <v>5601346606.5463886</v>
      </c>
      <c r="E11" s="9">
        <v>5615326682.8618307</v>
      </c>
      <c r="F11" s="42"/>
    </row>
    <row r="12" spans="1:6" x14ac:dyDescent="0.2">
      <c r="A12" s="16" t="s">
        <v>100</v>
      </c>
      <c r="B12" s="9">
        <v>110561086.08571337</v>
      </c>
      <c r="C12" s="9">
        <v>109604968.15085454</v>
      </c>
      <c r="D12" s="9">
        <v>492085281.95029306</v>
      </c>
      <c r="E12" s="9">
        <v>487829792.24582338</v>
      </c>
      <c r="F12" s="42"/>
    </row>
    <row r="13" spans="1:6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2"/>
    </row>
    <row r="14" spans="1:6" x14ac:dyDescent="0.2">
      <c r="A14" s="1" t="s">
        <v>49</v>
      </c>
      <c r="B14" s="9">
        <v>3962826.8200000003</v>
      </c>
      <c r="C14" s="9">
        <v>3139455.08</v>
      </c>
      <c r="D14" s="9">
        <v>17637749.610456001</v>
      </c>
      <c r="E14" s="9">
        <v>13973086.670064</v>
      </c>
      <c r="F14" s="42"/>
    </row>
    <row r="15" spans="1:6" hidden="1" x14ac:dyDescent="0.2">
      <c r="A15" s="16" t="s">
        <v>99</v>
      </c>
      <c r="B15" s="9">
        <v>2.514570951461792E-8</v>
      </c>
      <c r="C15" s="9">
        <v>2.514570951461792E-8</v>
      </c>
      <c r="D15" s="9">
        <v>1.1191852390766144E-7</v>
      </c>
      <c r="E15" s="9">
        <v>1.1191852390766144E-7</v>
      </c>
      <c r="F15" s="42"/>
    </row>
    <row r="16" spans="1:6" ht="10.5" x14ac:dyDescent="0.25">
      <c r="A16" s="33" t="s">
        <v>4</v>
      </c>
      <c r="B16" s="10">
        <f>SUM(B9:B15)</f>
        <v>1464501434.6114473</v>
      </c>
      <c r="C16" s="10">
        <f t="shared" ref="C16:E16" si="0">SUM(C9:C15)</f>
        <v>1466730188.2710915</v>
      </c>
      <c r="D16" s="10">
        <f t="shared" si="0"/>
        <v>6518202985.1686306</v>
      </c>
      <c r="E16" s="10">
        <f t="shared" si="0"/>
        <v>6528122721.956975</v>
      </c>
      <c r="F16" s="51"/>
    </row>
    <row r="17" spans="1:7" hidden="1" x14ac:dyDescent="0.2">
      <c r="A17" s="11"/>
      <c r="B17" s="8"/>
      <c r="C17" s="8"/>
    </row>
    <row r="18" spans="1:7" x14ac:dyDescent="0.2">
      <c r="A18" s="1" t="s">
        <v>5</v>
      </c>
      <c r="B18" s="9">
        <v>365465884.47817498</v>
      </c>
      <c r="C18" s="9">
        <v>329204004.73709178</v>
      </c>
      <c r="D18" s="9">
        <v>1626615558.6354613</v>
      </c>
      <c r="E18" s="9">
        <v>1465221184.283848</v>
      </c>
      <c r="F18" s="42"/>
    </row>
    <row r="19" spans="1:7" x14ac:dyDescent="0.2">
      <c r="A19" s="16" t="s">
        <v>95</v>
      </c>
      <c r="B19" s="9">
        <v>783492730.82256937</v>
      </c>
      <c r="C19" s="9">
        <v>690550528.89558804</v>
      </c>
      <c r="D19" s="9">
        <v>3487169446.3450918</v>
      </c>
      <c r="E19" s="9">
        <v>3073502294.0084834</v>
      </c>
      <c r="F19" s="42"/>
    </row>
    <row r="20" spans="1:7" x14ac:dyDescent="0.2">
      <c r="A20" s="1" t="s">
        <v>6</v>
      </c>
      <c r="B20" s="9">
        <v>30478275.489999998</v>
      </c>
      <c r="C20" s="9">
        <v>23958794.169999998</v>
      </c>
      <c r="D20" s="9">
        <v>135652708.550892</v>
      </c>
      <c r="E20" s="9">
        <v>106635801.09183599</v>
      </c>
      <c r="F20" s="42"/>
    </row>
    <row r="21" spans="1:7" x14ac:dyDescent="0.2">
      <c r="A21" s="1" t="s">
        <v>7</v>
      </c>
      <c r="B21" s="9">
        <v>14859556.079999998</v>
      </c>
      <c r="C21" s="9">
        <v>50091260.75</v>
      </c>
      <c r="D21" s="9">
        <v>66136912.200863995</v>
      </c>
      <c r="E21" s="9">
        <v>222946183.3461</v>
      </c>
      <c r="F21" s="42"/>
    </row>
    <row r="22" spans="1:7" ht="10.5" x14ac:dyDescent="0.25">
      <c r="A22" s="7" t="s">
        <v>8</v>
      </c>
      <c r="B22" s="10">
        <f t="shared" ref="B22:E22" si="1">SUM(B18:B21)</f>
        <v>1194296446.8707442</v>
      </c>
      <c r="C22" s="10">
        <f t="shared" si="1"/>
        <v>1093804588.5526798</v>
      </c>
      <c r="D22" s="10">
        <f t="shared" si="1"/>
        <v>5315574625.7323084</v>
      </c>
      <c r="E22" s="10">
        <f t="shared" si="1"/>
        <v>4868305462.7302675</v>
      </c>
      <c r="F22" s="51"/>
    </row>
    <row r="23" spans="1:7" s="31" customFormat="1" x14ac:dyDescent="0.2">
      <c r="A23" s="1"/>
      <c r="B23" s="8"/>
      <c r="C23" s="8"/>
      <c r="D23" s="8"/>
      <c r="E23" s="8"/>
      <c r="F23" s="56"/>
      <c r="G23" s="56"/>
    </row>
    <row r="24" spans="1:7" ht="11" thickBot="1" x14ac:dyDescent="0.3">
      <c r="A24" s="7" t="s">
        <v>9</v>
      </c>
      <c r="B24" s="12">
        <f>+B16+B22</f>
        <v>2658797881.4821916</v>
      </c>
      <c r="C24" s="12">
        <f t="shared" ref="C24:E24" si="2">+C16+C22</f>
        <v>2560534776.8237715</v>
      </c>
      <c r="D24" s="12">
        <f t="shared" si="2"/>
        <v>11833777610.90094</v>
      </c>
      <c r="E24" s="12">
        <f t="shared" si="2"/>
        <v>11396428184.687243</v>
      </c>
      <c r="F24" s="51"/>
    </row>
    <row r="25" spans="1:7" ht="10.5" hidden="1" thickTop="1" x14ac:dyDescent="0.2">
      <c r="A25" s="1"/>
      <c r="B25" s="60">
        <v>0</v>
      </c>
      <c r="C25" s="60">
        <v>0</v>
      </c>
      <c r="D25" s="60">
        <v>0</v>
      </c>
      <c r="E25" s="60">
        <v>0</v>
      </c>
      <c r="F25" s="54"/>
    </row>
    <row r="26" spans="1:7" ht="10.5" hidden="1" thickTop="1" x14ac:dyDescent="0.2">
      <c r="A26" s="1"/>
      <c r="B26" s="8"/>
      <c r="C26" s="8"/>
    </row>
    <row r="27" spans="1:7" ht="10.5" thickTop="1" x14ac:dyDescent="0.2">
      <c r="A27" s="16" t="s">
        <v>96</v>
      </c>
      <c r="B27" s="9">
        <v>881102250.18999994</v>
      </c>
      <c r="C27" s="9">
        <v>881102250.18999994</v>
      </c>
      <c r="D27" s="9">
        <v>3921609895.1456518</v>
      </c>
      <c r="E27" s="9">
        <v>3921609895.1456518</v>
      </c>
      <c r="F27" s="42"/>
    </row>
    <row r="28" spans="1:7" x14ac:dyDescent="0.2">
      <c r="A28" s="1" t="s">
        <v>10</v>
      </c>
      <c r="B28" s="9">
        <v>74050517.840000004</v>
      </c>
      <c r="C28" s="9">
        <v>74050517.840000004</v>
      </c>
      <c r="D28" s="9">
        <v>329584044.80227202</v>
      </c>
      <c r="E28" s="9">
        <v>329584044.80227202</v>
      </c>
      <c r="F28" s="42"/>
    </row>
    <row r="29" spans="1:7" x14ac:dyDescent="0.2">
      <c r="A29" s="16" t="s">
        <v>97</v>
      </c>
      <c r="B29" s="9">
        <v>311636330.42009014</v>
      </c>
      <c r="C29" s="9">
        <v>311636330.42009014</v>
      </c>
      <c r="D29" s="9">
        <v>1387030979.4337373</v>
      </c>
      <c r="E29" s="9">
        <v>1387030979.4337373</v>
      </c>
      <c r="F29" s="42"/>
    </row>
    <row r="30" spans="1:7" x14ac:dyDescent="0.2">
      <c r="A30" s="1" t="s">
        <v>11</v>
      </c>
      <c r="B30" s="9">
        <v>-3706730.048378591</v>
      </c>
      <c r="C30" s="9">
        <v>14810715.491621407</v>
      </c>
      <c r="D30" s="9">
        <v>-16497914.099323433</v>
      </c>
      <c r="E30" s="9">
        <v>65919532.51010856</v>
      </c>
      <c r="F30" s="42"/>
    </row>
    <row r="31" spans="1:7" x14ac:dyDescent="0.2">
      <c r="A31" s="16" t="s">
        <v>53</v>
      </c>
      <c r="B31" s="9">
        <v>1059285994.6215652</v>
      </c>
      <c r="C31" s="9">
        <v>1059285994.6215652</v>
      </c>
      <c r="D31" s="9">
        <v>4714670103.8616629</v>
      </c>
      <c r="E31" s="9">
        <v>4714670103.8616629</v>
      </c>
      <c r="F31" s="42"/>
    </row>
    <row r="32" spans="1:7" x14ac:dyDescent="0.2">
      <c r="A32" s="16" t="s">
        <v>54</v>
      </c>
      <c r="B32" s="9">
        <v>-596832659</v>
      </c>
      <c r="C32" s="9">
        <v>-596832659</v>
      </c>
      <c r="D32" s="9">
        <v>-2656382798.6771998</v>
      </c>
      <c r="E32" s="9">
        <v>-2656382798.6771998</v>
      </c>
      <c r="F32" s="42"/>
    </row>
    <row r="33" spans="1:11" x14ac:dyDescent="0.2">
      <c r="A33" s="16" t="s">
        <v>78</v>
      </c>
      <c r="B33" s="9">
        <v>-1298468407.8920143</v>
      </c>
      <c r="C33" s="9">
        <v>-1112612836.0237627</v>
      </c>
      <c r="D33" s="9">
        <v>-5779223189.8457775</v>
      </c>
      <c r="E33" s="9">
        <v>-4952017211.1945629</v>
      </c>
      <c r="F33" s="42"/>
    </row>
    <row r="34" spans="1:11" x14ac:dyDescent="0.2">
      <c r="A34" s="16" t="s">
        <v>98</v>
      </c>
      <c r="B34" s="9">
        <v>-132846380.56479441</v>
      </c>
      <c r="C34" s="9">
        <v>-185855571.72846028</v>
      </c>
      <c r="D34" s="9">
        <v>-591272670.617787</v>
      </c>
      <c r="E34" s="9">
        <v>-827205978.64903104</v>
      </c>
      <c r="F34" s="42"/>
    </row>
    <row r="35" spans="1:11" ht="10.5" x14ac:dyDescent="0.25">
      <c r="A35" s="68" t="s">
        <v>55</v>
      </c>
      <c r="B35" s="43">
        <f>SUM(B27:B34)</f>
        <v>294220915.56646812</v>
      </c>
      <c r="C35" s="43">
        <f t="shared" ref="C35:E35" si="3">SUM(C27:C34)</f>
        <v>445584741.81105375</v>
      </c>
      <c r="D35" s="43">
        <f t="shared" si="3"/>
        <v>1309518450.0032363</v>
      </c>
      <c r="E35" s="43">
        <f t="shared" si="3"/>
        <v>1983208567.2326388</v>
      </c>
      <c r="F35" s="51"/>
    </row>
    <row r="36" spans="1:11" x14ac:dyDescent="0.2">
      <c r="A36" s="16" t="s">
        <v>56</v>
      </c>
      <c r="B36" s="9">
        <v>17039450.505625393</v>
      </c>
      <c r="C36" s="9">
        <v>16995744.003463451</v>
      </c>
      <c r="D36" s="9">
        <v>75839186.3104375</v>
      </c>
      <c r="E36" s="9">
        <v>75644657.410615131</v>
      </c>
      <c r="F36" s="42"/>
    </row>
    <row r="37" spans="1:11" ht="11" thickBot="1" x14ac:dyDescent="0.3">
      <c r="A37" s="7" t="s">
        <v>12</v>
      </c>
      <c r="B37" s="12">
        <f>+B35+B36</f>
        <v>311260366.07209349</v>
      </c>
      <c r="C37" s="12">
        <f t="shared" ref="C37:E37" si="4">+C35+C36</f>
        <v>462580485.8145172</v>
      </c>
      <c r="D37" s="12">
        <f t="shared" si="4"/>
        <v>1385357636.3136737</v>
      </c>
      <c r="E37" s="12">
        <f t="shared" si="4"/>
        <v>2058853224.643254</v>
      </c>
      <c r="F37" s="51"/>
    </row>
    <row r="38" spans="1:11" ht="10.5" hidden="1" thickTop="1" x14ac:dyDescent="0.2">
      <c r="A38" s="1"/>
      <c r="B38" s="8"/>
      <c r="C38" s="8"/>
    </row>
    <row r="39" spans="1:11" ht="10.5" hidden="1" thickTop="1" x14ac:dyDescent="0.2">
      <c r="A39" s="1"/>
      <c r="B39" s="8"/>
      <c r="C39" s="8"/>
    </row>
    <row r="40" spans="1:11" ht="10.5" hidden="1" thickTop="1" x14ac:dyDescent="0.2">
      <c r="A40" s="45" t="s">
        <v>13</v>
      </c>
      <c r="B40" s="44"/>
      <c r="C40" s="44"/>
      <c r="D40" s="46"/>
      <c r="E40" s="46"/>
      <c r="F40" s="55"/>
    </row>
    <row r="41" spans="1:11" ht="10.5" thickTop="1" x14ac:dyDescent="0.2">
      <c r="A41" s="16" t="s">
        <v>101</v>
      </c>
      <c r="B41" s="8">
        <v>239999999.95000002</v>
      </c>
      <c r="C41" s="8">
        <v>191729051.83000001</v>
      </c>
      <c r="D41" s="8">
        <v>1068191999.7774601</v>
      </c>
      <c r="E41" s="8">
        <v>853347663.88496411</v>
      </c>
      <c r="F41" s="54"/>
    </row>
    <row r="42" spans="1:11" x14ac:dyDescent="0.2">
      <c r="A42" s="1" t="s">
        <v>14</v>
      </c>
      <c r="B42" s="9">
        <v>84606212.740388021</v>
      </c>
      <c r="C42" s="9">
        <v>84606212.740388021</v>
      </c>
      <c r="D42" s="9">
        <v>376565331.66491902</v>
      </c>
      <c r="E42" s="9">
        <v>376565331.66491902</v>
      </c>
      <c r="F42" s="42"/>
    </row>
    <row r="43" spans="1:11" s="31" customFormat="1" x14ac:dyDescent="0.2">
      <c r="A43" s="16" t="s">
        <v>102</v>
      </c>
      <c r="B43" s="9">
        <v>106792955.61104298</v>
      </c>
      <c r="C43" s="9">
        <v>108237080.71855538</v>
      </c>
      <c r="D43" s="9">
        <v>475314086.83363008</v>
      </c>
      <c r="E43" s="9">
        <v>481741598.86214626</v>
      </c>
      <c r="F43" s="42"/>
      <c r="G43" s="56"/>
      <c r="H43" s="30"/>
      <c r="I43" s="30"/>
      <c r="J43" s="30"/>
      <c r="K43" s="30"/>
    </row>
    <row r="44" spans="1:11" x14ac:dyDescent="0.2">
      <c r="A44" s="16" t="s">
        <v>103</v>
      </c>
      <c r="B44" s="9">
        <v>72659145.679440409</v>
      </c>
      <c r="C44" s="9">
        <v>72659145.679440409</v>
      </c>
      <c r="D44" s="9">
        <v>323391325.59005338</v>
      </c>
      <c r="E44" s="9">
        <v>323391325.59005338</v>
      </c>
      <c r="F44" s="42"/>
    </row>
    <row r="45" spans="1:11" x14ac:dyDescent="0.2">
      <c r="A45" s="16" t="s">
        <v>57</v>
      </c>
      <c r="B45" s="9">
        <v>170557.72</v>
      </c>
      <c r="C45" s="9">
        <v>173749.44</v>
      </c>
      <c r="D45" s="9">
        <v>759118.30017599999</v>
      </c>
      <c r="E45" s="9">
        <v>773324.007552</v>
      </c>
      <c r="F45" s="42"/>
    </row>
    <row r="46" spans="1:11" ht="10.5" x14ac:dyDescent="0.25">
      <c r="A46" s="7" t="s">
        <v>15</v>
      </c>
      <c r="B46" s="10">
        <f>SUM(B41:B45)</f>
        <v>504228871.70087147</v>
      </c>
      <c r="C46" s="10">
        <f t="shared" ref="C46" si="5">SUM(C41:C45)</f>
        <v>457405240.40838379</v>
      </c>
      <c r="D46" s="10">
        <f>SUM(D41:D45)+1</f>
        <v>2244221863.1662388</v>
      </c>
      <c r="E46" s="10">
        <f>SUM(E41:E45)-1</f>
        <v>2035819243.0096345</v>
      </c>
      <c r="F46" s="51"/>
    </row>
    <row r="47" spans="1:11" hidden="1" x14ac:dyDescent="0.2">
      <c r="A47" s="1"/>
      <c r="B47" s="8"/>
      <c r="C47" s="8"/>
      <c r="D47" s="8"/>
      <c r="E47" s="8"/>
      <c r="F47" s="54"/>
    </row>
    <row r="48" spans="1:11" x14ac:dyDescent="0.2">
      <c r="A48" s="1" t="s">
        <v>16</v>
      </c>
      <c r="B48" s="9">
        <v>1626990601.8969135</v>
      </c>
      <c r="C48" s="9">
        <v>1543053292.6669142</v>
      </c>
      <c r="D48" s="9">
        <v>7241409770.9227829</v>
      </c>
      <c r="E48" s="9">
        <v>6867821596.4219017</v>
      </c>
      <c r="F48" s="42"/>
    </row>
    <row r="49" spans="1:11" s="31" customFormat="1" x14ac:dyDescent="0.2">
      <c r="A49" s="1" t="s">
        <v>17</v>
      </c>
      <c r="B49" s="9">
        <v>40569556.600000009</v>
      </c>
      <c r="C49" s="9">
        <v>44880251.790000014</v>
      </c>
      <c r="D49" s="9">
        <v>180566982.51528004</v>
      </c>
      <c r="E49" s="9">
        <v>199753024.66693208</v>
      </c>
      <c r="F49" s="42"/>
      <c r="G49" s="56"/>
      <c r="H49" s="30"/>
      <c r="I49" s="30"/>
      <c r="J49" s="30"/>
      <c r="K49" s="30"/>
    </row>
    <row r="50" spans="1:11" x14ac:dyDescent="0.2">
      <c r="A50" s="1" t="s">
        <v>102</v>
      </c>
      <c r="B50" s="9">
        <v>1107988.370514303</v>
      </c>
      <c r="C50" s="9">
        <v>3679908.1184996399</v>
      </c>
      <c r="D50" s="9">
        <v>4931434.6394850602</v>
      </c>
      <c r="E50" s="9">
        <v>16378535.053818198</v>
      </c>
      <c r="F50" s="42"/>
    </row>
    <row r="51" spans="1:11" x14ac:dyDescent="0.2">
      <c r="A51" s="1" t="s">
        <v>6</v>
      </c>
      <c r="B51" s="9">
        <v>56821418.200000003</v>
      </c>
      <c r="C51" s="9">
        <v>3478830.26</v>
      </c>
      <c r="D51" s="9">
        <v>252900768.12456003</v>
      </c>
      <c r="E51" s="9">
        <v>15483577.721207999</v>
      </c>
      <c r="F51" s="42"/>
    </row>
    <row r="52" spans="1:11" hidden="1" x14ac:dyDescent="0.2">
      <c r="A52" s="1" t="s">
        <v>104</v>
      </c>
      <c r="B52" s="9">
        <v>0</v>
      </c>
      <c r="C52" s="9">
        <v>0</v>
      </c>
      <c r="D52" s="9">
        <v>0</v>
      </c>
      <c r="E52" s="9">
        <v>0</v>
      </c>
      <c r="F52" s="42"/>
    </row>
    <row r="53" spans="1:11" x14ac:dyDescent="0.2">
      <c r="A53" s="1" t="s">
        <v>105</v>
      </c>
      <c r="B53" s="9">
        <v>114262437.98</v>
      </c>
      <c r="C53" s="9">
        <v>42421794.300000004</v>
      </c>
      <c r="D53" s="9">
        <v>508559258.96138406</v>
      </c>
      <c r="E53" s="9">
        <v>188810922.07044002</v>
      </c>
      <c r="F53" s="42"/>
    </row>
    <row r="54" spans="1:11" x14ac:dyDescent="0.2">
      <c r="A54" s="16" t="s">
        <v>58</v>
      </c>
      <c r="B54" s="9">
        <v>3556640.76</v>
      </c>
      <c r="C54" s="9">
        <v>3034973.6399999997</v>
      </c>
      <c r="D54" s="9">
        <v>15829896.694607999</v>
      </c>
      <c r="E54" s="9">
        <v>13508060.676911999</v>
      </c>
      <c r="F54" s="42"/>
    </row>
    <row r="55" spans="1:11" ht="10.5" x14ac:dyDescent="0.25">
      <c r="A55" s="7" t="s">
        <v>18</v>
      </c>
      <c r="B55" s="10">
        <f>SUM(B48:B54)</f>
        <v>1843308643.8074279</v>
      </c>
      <c r="C55" s="10">
        <f t="shared" ref="C55:E55" si="6">SUM(C48:C54)</f>
        <v>1640549050.775414</v>
      </c>
      <c r="D55" s="10">
        <f t="shared" si="6"/>
        <v>8204198111.8580999</v>
      </c>
      <c r="E55" s="10">
        <f t="shared" si="6"/>
        <v>7301755716.6112118</v>
      </c>
      <c r="F55" s="51"/>
    </row>
    <row r="56" spans="1:11" hidden="1" x14ac:dyDescent="0.2">
      <c r="A56" s="1"/>
      <c r="B56" s="8"/>
      <c r="C56" s="8"/>
      <c r="D56" s="8"/>
      <c r="E56" s="8"/>
      <c r="F56" s="54"/>
    </row>
    <row r="57" spans="1:11" ht="11" thickBot="1" x14ac:dyDescent="0.3">
      <c r="A57" s="7" t="s">
        <v>19</v>
      </c>
      <c r="B57" s="12">
        <v>2658797881.4505596</v>
      </c>
      <c r="C57" s="12">
        <v>2560534776.8684816</v>
      </c>
      <c r="D57" s="12">
        <v>11833777610.760151</v>
      </c>
      <c r="E57" s="12">
        <v>11396428184.686239</v>
      </c>
      <c r="F57" s="51"/>
      <c r="G57" s="51"/>
    </row>
    <row r="58" spans="1:11" ht="10.5" thickTop="1" x14ac:dyDescent="0.2">
      <c r="B58" s="119"/>
      <c r="C58" s="119"/>
      <c r="D58" s="119"/>
      <c r="E58" s="119"/>
      <c r="F58" s="57"/>
    </row>
    <row r="59" spans="1:11" x14ac:dyDescent="0.2">
      <c r="B59" s="119"/>
      <c r="C59" s="119"/>
      <c r="D59" s="119"/>
      <c r="E59" s="119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>
      <selection activeCell="C44" sqref="C44"/>
    </sheetView>
  </sheetViews>
  <sheetFormatPr defaultColWidth="9" defaultRowHeight="10" x14ac:dyDescent="0.2"/>
  <cols>
    <col min="1" max="1" width="51.7265625" style="32" customWidth="1"/>
    <col min="2" max="2" width="15.36328125" style="32" bestFit="1" customWidth="1"/>
    <col min="3" max="3" width="15.08984375" style="32" bestFit="1" customWidth="1"/>
    <col min="4" max="4" width="15.36328125" style="30" bestFit="1" customWidth="1"/>
    <col min="5" max="5" width="15.08984375" style="30" bestFit="1" customWidth="1"/>
    <col min="6" max="6" width="3" style="30" customWidth="1"/>
    <col min="7" max="7" width="9" style="30"/>
    <col min="8" max="11" width="4.54296875" style="30" bestFit="1" customWidth="1"/>
    <col min="12" max="16384" width="9" style="30"/>
  </cols>
  <sheetData>
    <row r="1" spans="1:5" ht="10.5" x14ac:dyDescent="0.25">
      <c r="A1" s="70" t="s">
        <v>0</v>
      </c>
    </row>
    <row r="2" spans="1:5" ht="10.5" x14ac:dyDescent="0.25">
      <c r="A2" s="37" t="s">
        <v>155</v>
      </c>
      <c r="B2" s="30"/>
      <c r="C2" s="30"/>
    </row>
    <row r="3" spans="1:5" x14ac:dyDescent="0.2">
      <c r="A3" s="61" t="s">
        <v>110</v>
      </c>
    </row>
    <row r="4" spans="1:5" ht="10.5" x14ac:dyDescent="0.25">
      <c r="A4" s="13"/>
      <c r="B4" s="17"/>
      <c r="C4" s="17"/>
    </row>
    <row r="5" spans="1:5" ht="13.5" x14ac:dyDescent="0.55000000000000004">
      <c r="A5" s="14"/>
      <c r="B5" s="18" t="s">
        <v>131</v>
      </c>
      <c r="C5" s="18" t="s">
        <v>132</v>
      </c>
      <c r="D5" s="18" t="s">
        <v>131</v>
      </c>
      <c r="E5" s="18" t="s">
        <v>132</v>
      </c>
    </row>
    <row r="6" spans="1:5" ht="10.5" x14ac:dyDescent="0.2">
      <c r="A6" s="14"/>
      <c r="B6" s="38" t="s">
        <v>129</v>
      </c>
      <c r="C6" s="38" t="s">
        <v>129</v>
      </c>
      <c r="D6" s="38" t="s">
        <v>129</v>
      </c>
      <c r="E6" s="38" t="s">
        <v>129</v>
      </c>
    </row>
    <row r="7" spans="1:5" ht="10.5" x14ac:dyDescent="0.25">
      <c r="A7" s="14"/>
      <c r="B7" s="50" t="s">
        <v>50</v>
      </c>
      <c r="C7" s="50" t="s">
        <v>50</v>
      </c>
      <c r="D7" s="50" t="s">
        <v>51</v>
      </c>
      <c r="E7" s="50" t="s">
        <v>51</v>
      </c>
    </row>
    <row r="8" spans="1:5" ht="10.5" x14ac:dyDescent="0.25">
      <c r="A8" s="14"/>
      <c r="B8" s="50"/>
      <c r="C8" s="50"/>
      <c r="D8" s="131" t="s">
        <v>52</v>
      </c>
      <c r="E8" s="131"/>
    </row>
    <row r="9" spans="1:5" x14ac:dyDescent="0.2">
      <c r="A9" s="16" t="s">
        <v>89</v>
      </c>
      <c r="B9" s="39">
        <v>919121406.75999975</v>
      </c>
      <c r="C9" s="39">
        <v>712648306</v>
      </c>
      <c r="D9" s="39">
        <v>4090825557.207407</v>
      </c>
      <c r="E9" s="39">
        <v>3171855080.3448</v>
      </c>
    </row>
    <row r="10" spans="1:5" x14ac:dyDescent="0.2">
      <c r="A10" s="16" t="s">
        <v>90</v>
      </c>
      <c r="B10" s="39">
        <v>-989911857.64556301</v>
      </c>
      <c r="C10" s="39">
        <v>-661811222</v>
      </c>
      <c r="D10" s="39">
        <v>-4405899696.008872</v>
      </c>
      <c r="E10" s="39">
        <v>-2945589387.8776002</v>
      </c>
    </row>
    <row r="11" spans="1:5" hidden="1" x14ac:dyDescent="0.2">
      <c r="A11" s="15"/>
      <c r="B11" s="39"/>
      <c r="C11" s="39"/>
      <c r="D11" s="39"/>
      <c r="E11" s="39"/>
    </row>
    <row r="12" spans="1:5" ht="10.5" x14ac:dyDescent="0.25">
      <c r="A12" s="33" t="s">
        <v>133</v>
      </c>
      <c r="B12" s="40">
        <f>+B9+B10</f>
        <v>-70790450.885563254</v>
      </c>
      <c r="C12" s="40">
        <f t="shared" ref="C12:E12" si="0">+C9+C10</f>
        <v>50837084</v>
      </c>
      <c r="D12" s="40">
        <f t="shared" si="0"/>
        <v>-315074138.80146503</v>
      </c>
      <c r="E12" s="40">
        <f t="shared" si="0"/>
        <v>226265692.4671998</v>
      </c>
    </row>
    <row r="13" spans="1:5" hidden="1" x14ac:dyDescent="0.2">
      <c r="A13" s="15"/>
      <c r="B13" s="39"/>
      <c r="C13" s="39"/>
      <c r="D13" s="39"/>
      <c r="E13" s="39"/>
    </row>
    <row r="14" spans="1:5" x14ac:dyDescent="0.2">
      <c r="A14" s="63" t="s">
        <v>91</v>
      </c>
      <c r="B14" s="39">
        <v>-61824632.020340592</v>
      </c>
      <c r="C14" s="39">
        <v>-50220311</v>
      </c>
      <c r="D14" s="39">
        <v>-275169072.19613189</v>
      </c>
      <c r="E14" s="39">
        <v>-223520560.1988</v>
      </c>
    </row>
    <row r="15" spans="1:5" x14ac:dyDescent="0.2">
      <c r="A15" s="63" t="s">
        <v>21</v>
      </c>
      <c r="B15" s="39">
        <v>52341086.120000049</v>
      </c>
      <c r="C15" s="39">
        <v>3431032.0000000005</v>
      </c>
      <c r="D15" s="39">
        <v>232959706.10289621</v>
      </c>
      <c r="E15" s="39">
        <v>15270837.225600002</v>
      </c>
    </row>
    <row r="16" spans="1:5" x14ac:dyDescent="0.2">
      <c r="A16" s="63" t="s">
        <v>20</v>
      </c>
      <c r="B16" s="39">
        <v>-43666235.800000004</v>
      </c>
      <c r="C16" s="39">
        <v>-10553540</v>
      </c>
      <c r="D16" s="39">
        <v>-194349682.29864001</v>
      </c>
      <c r="E16" s="39">
        <v>-46971695.832000002</v>
      </c>
    </row>
    <row r="17" spans="1:5" hidden="1" x14ac:dyDescent="0.2">
      <c r="A17" s="15"/>
      <c r="B17" s="39"/>
      <c r="C17" s="39"/>
      <c r="D17" s="39"/>
      <c r="E17" s="39"/>
    </row>
    <row r="18" spans="1:5" ht="10.5" x14ac:dyDescent="0.25">
      <c r="A18" s="33" t="s">
        <v>106</v>
      </c>
      <c r="B18" s="40">
        <f>SUM(B12:B16)</f>
        <v>-123940232.58590379</v>
      </c>
      <c r="C18" s="40">
        <f t="shared" ref="C18:E18" si="1">SUM(C12:C16)</f>
        <v>-6505735</v>
      </c>
      <c r="D18" s="40">
        <f t="shared" si="1"/>
        <v>-551633187.19334078</v>
      </c>
      <c r="E18" s="40">
        <f t="shared" si="1"/>
        <v>-28955726.338000193</v>
      </c>
    </row>
    <row r="19" spans="1:5" hidden="1" x14ac:dyDescent="0.2">
      <c r="A19" s="15"/>
      <c r="B19" s="39"/>
      <c r="C19" s="39"/>
      <c r="D19" s="39"/>
      <c r="E19" s="39"/>
    </row>
    <row r="20" spans="1:5" hidden="1" x14ac:dyDescent="0.2">
      <c r="A20" s="15"/>
      <c r="B20" s="39"/>
      <c r="C20" s="39"/>
      <c r="D20" s="39"/>
      <c r="E20" s="39"/>
    </row>
    <row r="21" spans="1:5" x14ac:dyDescent="0.2">
      <c r="A21" s="15" t="s">
        <v>22</v>
      </c>
      <c r="B21" s="39">
        <v>-20901575.586855698</v>
      </c>
      <c r="C21" s="39">
        <v>-13171894</v>
      </c>
      <c r="D21" s="39">
        <v>-93028732.621977344</v>
      </c>
      <c r="E21" s="39">
        <v>-58625465.815200001</v>
      </c>
    </row>
    <row r="22" spans="1:5" x14ac:dyDescent="0.2">
      <c r="A22" s="15" t="s">
        <v>23</v>
      </c>
      <c r="B22" s="39">
        <v>7492841.8399999999</v>
      </c>
      <c r="C22" s="39">
        <v>3556046</v>
      </c>
      <c r="D22" s="39">
        <v>33349140.461472001</v>
      </c>
      <c r="E22" s="39">
        <v>15827249.536800001</v>
      </c>
    </row>
    <row r="23" spans="1:5" x14ac:dyDescent="0.2">
      <c r="A23" s="16" t="s">
        <v>107</v>
      </c>
      <c r="B23" s="39">
        <v>5454257.1801269948</v>
      </c>
      <c r="C23" s="39">
        <v>2645977</v>
      </c>
      <c r="D23" s="39">
        <v>24275807.85730923</v>
      </c>
      <c r="E23" s="39">
        <v>11776713.431600001</v>
      </c>
    </row>
    <row r="24" spans="1:5" hidden="1" x14ac:dyDescent="0.2">
      <c r="A24" s="15"/>
      <c r="B24" s="39"/>
      <c r="C24" s="39"/>
      <c r="D24" s="39"/>
      <c r="E24" s="39"/>
    </row>
    <row r="25" spans="1:5" ht="10.5" x14ac:dyDescent="0.25">
      <c r="A25" s="33" t="s">
        <v>108</v>
      </c>
      <c r="B25" s="40">
        <f>SUM(B18:B24)</f>
        <v>-131894709.1526325</v>
      </c>
      <c r="C25" s="40">
        <f t="shared" ref="C25:E25" si="2">SUM(C18:C24)</f>
        <v>-13475606</v>
      </c>
      <c r="D25" s="40">
        <f t="shared" si="2"/>
        <v>-587036971.49653685</v>
      </c>
      <c r="E25" s="40">
        <f t="shared" si="2"/>
        <v>-59977229.184800193</v>
      </c>
    </row>
    <row r="26" spans="1:5" hidden="1" x14ac:dyDescent="0.2">
      <c r="A26" s="15"/>
      <c r="B26" s="39"/>
      <c r="C26" s="39"/>
      <c r="D26" s="39"/>
      <c r="E26" s="39"/>
    </row>
    <row r="27" spans="1:5" x14ac:dyDescent="0.2">
      <c r="A27" s="16" t="s">
        <v>92</v>
      </c>
      <c r="B27" s="39">
        <v>-907964.90999999992</v>
      </c>
      <c r="C27" s="39">
        <v>-1257534</v>
      </c>
      <c r="D27" s="39">
        <v>-4041170.2214279999</v>
      </c>
      <c r="E27" s="39">
        <v>-5597032.3272000002</v>
      </c>
    </row>
    <row r="28" spans="1:5" ht="11.5" hidden="1" x14ac:dyDescent="0.35">
      <c r="A28" s="15"/>
      <c r="B28" s="41"/>
      <c r="C28" s="41"/>
      <c r="D28" s="41"/>
      <c r="E28" s="41"/>
    </row>
    <row r="29" spans="1:5" ht="10.5" x14ac:dyDescent="0.25">
      <c r="A29" s="33" t="s">
        <v>93</v>
      </c>
      <c r="B29" s="40">
        <f>+B25+B27</f>
        <v>-132802674.0626325</v>
      </c>
      <c r="C29" s="40">
        <f t="shared" ref="C29:E29" si="3">+C25+C27</f>
        <v>-14733140</v>
      </c>
      <c r="D29" s="40">
        <f t="shared" si="3"/>
        <v>-591078141.71796489</v>
      </c>
      <c r="E29" s="40">
        <f t="shared" si="3"/>
        <v>-65574261.512000196</v>
      </c>
    </row>
    <row r="30" spans="1:5" ht="10.5" x14ac:dyDescent="0.25">
      <c r="A30" s="15" t="s">
        <v>59</v>
      </c>
      <c r="B30" s="47"/>
      <c r="C30" s="47"/>
      <c r="D30" s="47"/>
      <c r="E30" s="47"/>
    </row>
    <row r="31" spans="1:5" ht="10.5" x14ac:dyDescent="0.25">
      <c r="A31" s="15" t="s">
        <v>60</v>
      </c>
      <c r="B31" s="47">
        <v>-132846380.5647945</v>
      </c>
      <c r="C31" s="47">
        <v>-12766592</v>
      </c>
      <c r="D31" s="47">
        <v>-591272670.61778736</v>
      </c>
      <c r="E31" s="47">
        <v>-56821547.673600003</v>
      </c>
    </row>
    <row r="32" spans="1:5" x14ac:dyDescent="0.2">
      <c r="A32" s="15" t="s">
        <v>56</v>
      </c>
      <c r="B32" s="9">
        <v>43706.502161942029</v>
      </c>
      <c r="C32" s="9">
        <v>-1966548</v>
      </c>
      <c r="D32" s="9">
        <v>194528.89982237158</v>
      </c>
      <c r="E32" s="9">
        <v>-8752713.8384000007</v>
      </c>
    </row>
    <row r="33" spans="1:5" hidden="1" x14ac:dyDescent="0.2">
      <c r="A33" s="15"/>
      <c r="B33" s="9"/>
      <c r="C33" s="9"/>
      <c r="D33" s="9"/>
      <c r="E33" s="9"/>
    </row>
    <row r="34" spans="1:5" ht="10.5" x14ac:dyDescent="0.25">
      <c r="A34" s="64" t="s">
        <v>94</v>
      </c>
      <c r="B34" s="48"/>
      <c r="C34" s="48"/>
      <c r="D34" s="69"/>
      <c r="E34" s="69"/>
    </row>
    <row r="35" spans="1:5" x14ac:dyDescent="0.2">
      <c r="A35" s="63" t="s">
        <v>109</v>
      </c>
      <c r="B35" s="120">
        <v>-0.50018958373723199</v>
      </c>
      <c r="C35" s="120">
        <v>-2.8899999999999999E-2</v>
      </c>
      <c r="D35" s="120">
        <v>-2.2262437992976722</v>
      </c>
      <c r="E35" s="120">
        <v>-0.12862811999999998</v>
      </c>
    </row>
    <row r="36" spans="1:5" x14ac:dyDescent="0.2">
      <c r="B36" s="121"/>
      <c r="C36" s="121"/>
      <c r="D36" s="121"/>
      <c r="E36" s="12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G31" sqref="G31"/>
    </sheetView>
  </sheetViews>
  <sheetFormatPr defaultColWidth="9" defaultRowHeight="10" x14ac:dyDescent="0.2"/>
  <cols>
    <col min="1" max="1" width="50.453125" style="16" customWidth="1"/>
    <col min="2" max="2" width="15.36328125" style="34" bestFit="1" customWidth="1"/>
    <col min="3" max="3" width="15.08984375" style="34" bestFit="1" customWidth="1"/>
    <col min="4" max="4" width="15.36328125" style="30" bestFit="1" customWidth="1"/>
    <col min="5" max="5" width="15.08984375" style="30" bestFit="1" customWidth="1"/>
    <col min="6" max="6" width="20.54296875" style="58" customWidth="1"/>
    <col min="7" max="7" width="9" style="30"/>
    <col min="8" max="11" width="4.54296875" style="30" bestFit="1" customWidth="1"/>
    <col min="12" max="16384" width="9" style="30"/>
  </cols>
  <sheetData>
    <row r="1" spans="1:6" s="31" customFormat="1" ht="10.5" x14ac:dyDescent="0.25">
      <c r="A1" s="7" t="s">
        <v>0</v>
      </c>
      <c r="B1" s="8"/>
      <c r="C1" s="8"/>
      <c r="F1" s="71"/>
    </row>
    <row r="2" spans="1:6" s="31" customFormat="1" ht="10.5" x14ac:dyDescent="0.25">
      <c r="A2" s="62" t="s">
        <v>142</v>
      </c>
      <c r="B2" s="8"/>
      <c r="C2" s="8"/>
      <c r="F2" s="71"/>
    </row>
    <row r="3" spans="1:6" s="31" customFormat="1" x14ac:dyDescent="0.2">
      <c r="A3" s="61" t="s">
        <v>110</v>
      </c>
      <c r="B3" s="8"/>
      <c r="C3" s="8"/>
      <c r="F3" s="71"/>
    </row>
    <row r="4" spans="1:6" s="31" customFormat="1" x14ac:dyDescent="0.2">
      <c r="B4" s="9"/>
      <c r="C4" s="9"/>
      <c r="F4" s="71"/>
    </row>
    <row r="5" spans="1:6" s="31" customFormat="1" ht="13.5" x14ac:dyDescent="0.55000000000000004">
      <c r="B5" s="72" t="s">
        <v>131</v>
      </c>
      <c r="C5" s="72" t="s">
        <v>132</v>
      </c>
      <c r="D5" s="72" t="s">
        <v>131</v>
      </c>
      <c r="E5" s="72" t="s">
        <v>132</v>
      </c>
      <c r="F5" s="73"/>
    </row>
    <row r="6" spans="1:6" s="31" customFormat="1" ht="10.5" x14ac:dyDescent="0.2">
      <c r="B6" s="38" t="s">
        <v>129</v>
      </c>
      <c r="C6" s="38" t="s">
        <v>129</v>
      </c>
      <c r="D6" s="38" t="s">
        <v>129</v>
      </c>
      <c r="E6" s="38" t="s">
        <v>129</v>
      </c>
      <c r="F6" s="59"/>
    </row>
    <row r="7" spans="1:6" s="31" customFormat="1" ht="10.5" x14ac:dyDescent="0.25">
      <c r="B7" s="74" t="s">
        <v>50</v>
      </c>
      <c r="C7" s="74" t="s">
        <v>50</v>
      </c>
      <c r="D7" s="74" t="s">
        <v>51</v>
      </c>
      <c r="E7" s="74" t="s">
        <v>51</v>
      </c>
      <c r="F7" s="75"/>
    </row>
    <row r="8" spans="1:6" s="31" customFormat="1" x14ac:dyDescent="0.2">
      <c r="B8" s="9"/>
      <c r="C8" s="9"/>
      <c r="D8" s="132" t="s">
        <v>52</v>
      </c>
      <c r="E8" s="132"/>
      <c r="F8" s="76"/>
    </row>
    <row r="9" spans="1:6" s="31" customFormat="1" ht="13.5" x14ac:dyDescent="0.55000000000000004">
      <c r="A9" s="77" t="s">
        <v>134</v>
      </c>
      <c r="B9" s="78">
        <v>-132802674.0626325</v>
      </c>
      <c r="C9" s="78">
        <v>-14733140</v>
      </c>
      <c r="D9" s="78">
        <v>-591078141.71796489</v>
      </c>
      <c r="E9" s="78">
        <v>-65574261.512000196</v>
      </c>
      <c r="F9" s="79"/>
    </row>
    <row r="10" spans="1:6" s="31" customFormat="1" ht="10.5" x14ac:dyDescent="0.25">
      <c r="A10" s="77"/>
      <c r="B10" s="80"/>
      <c r="C10" s="80"/>
      <c r="D10" s="80"/>
      <c r="E10" s="80"/>
      <c r="F10" s="81"/>
    </row>
    <row r="11" spans="1:6" s="31" customFormat="1" ht="10.5" x14ac:dyDescent="0.25">
      <c r="A11" s="77" t="s">
        <v>86</v>
      </c>
      <c r="B11" s="80"/>
      <c r="C11" s="80"/>
      <c r="D11" s="80"/>
      <c r="E11" s="80"/>
      <c r="F11" s="81"/>
    </row>
    <row r="12" spans="1:6" s="31" customFormat="1" ht="20" x14ac:dyDescent="0.2">
      <c r="A12" s="82" t="s">
        <v>36</v>
      </c>
      <c r="B12" s="80"/>
      <c r="C12" s="80"/>
      <c r="D12" s="80"/>
      <c r="E12" s="80"/>
      <c r="F12" s="81"/>
    </row>
    <row r="13" spans="1:6" s="31" customFormat="1" x14ac:dyDescent="0.2">
      <c r="A13" s="31" t="s">
        <v>119</v>
      </c>
      <c r="B13" s="80">
        <v>-18517445.869999997</v>
      </c>
      <c r="C13" s="80">
        <v>-2948381</v>
      </c>
      <c r="D13" s="80">
        <v>-82417449.078195989</v>
      </c>
      <c r="E13" s="80">
        <v>-13122654.1548</v>
      </c>
      <c r="F13" s="81"/>
    </row>
    <row r="14" spans="1:6" s="31" customFormat="1" x14ac:dyDescent="0.2">
      <c r="B14" s="80"/>
      <c r="C14" s="80"/>
      <c r="D14" s="80"/>
      <c r="E14" s="80"/>
      <c r="F14" s="81"/>
    </row>
    <row r="15" spans="1:6" s="31" customFormat="1" ht="21" x14ac:dyDescent="0.25">
      <c r="A15" s="83" t="s">
        <v>37</v>
      </c>
      <c r="B15" s="84">
        <v>-18517445.869999997</v>
      </c>
      <c r="C15" s="84">
        <v>-2948381</v>
      </c>
      <c r="D15" s="84">
        <v>-82417449.078195989</v>
      </c>
      <c r="E15" s="84">
        <v>-13122654.1548</v>
      </c>
      <c r="F15" s="85"/>
    </row>
    <row r="16" spans="1:6" s="31" customFormat="1" ht="10.5" x14ac:dyDescent="0.25">
      <c r="A16" s="83"/>
      <c r="B16" s="84"/>
      <c r="C16" s="84"/>
      <c r="D16" s="84"/>
      <c r="E16" s="84"/>
      <c r="F16" s="85"/>
    </row>
    <row r="17" spans="1:6" s="31" customFormat="1" ht="20" hidden="1" x14ac:dyDescent="0.2">
      <c r="A17" s="82" t="s">
        <v>87</v>
      </c>
      <c r="B17" s="86"/>
      <c r="C17" s="86"/>
      <c r="D17" s="86"/>
      <c r="E17" s="86"/>
      <c r="F17" s="87"/>
    </row>
    <row r="18" spans="1:6" s="31" customFormat="1" hidden="1" x14ac:dyDescent="0.2">
      <c r="A18" s="31" t="s">
        <v>120</v>
      </c>
      <c r="B18" s="80">
        <v>0</v>
      </c>
      <c r="C18" s="80">
        <v>0</v>
      </c>
      <c r="D18" s="80">
        <v>0</v>
      </c>
      <c r="E18" s="80">
        <v>0</v>
      </c>
      <c r="F18" s="81"/>
    </row>
    <row r="19" spans="1:6" s="31" customFormat="1" hidden="1" x14ac:dyDescent="0.2">
      <c r="A19" s="31" t="s">
        <v>121</v>
      </c>
      <c r="B19" s="80">
        <v>0</v>
      </c>
      <c r="C19" s="80">
        <v>0</v>
      </c>
      <c r="D19" s="80">
        <v>0</v>
      </c>
      <c r="E19" s="80">
        <v>0</v>
      </c>
      <c r="F19" s="81"/>
    </row>
    <row r="20" spans="1:6" s="31" customFormat="1" hidden="1" x14ac:dyDescent="0.2">
      <c r="A20" s="88" t="s">
        <v>88</v>
      </c>
      <c r="B20" s="80">
        <v>0</v>
      </c>
      <c r="C20" s="80">
        <v>0</v>
      </c>
      <c r="D20" s="80">
        <v>0</v>
      </c>
      <c r="E20" s="80">
        <v>0</v>
      </c>
      <c r="F20" s="81"/>
    </row>
    <row r="21" spans="1:6" s="31" customFormat="1" hidden="1" x14ac:dyDescent="0.2">
      <c r="A21" s="88"/>
      <c r="B21" s="80"/>
      <c r="C21" s="80"/>
      <c r="D21" s="80"/>
      <c r="E21" s="80"/>
      <c r="F21" s="81"/>
    </row>
    <row r="22" spans="1:6" s="31" customFormat="1" hidden="1" x14ac:dyDescent="0.2">
      <c r="A22" s="88"/>
      <c r="B22" s="80"/>
      <c r="C22" s="80"/>
      <c r="D22" s="80"/>
      <c r="E22" s="80"/>
      <c r="F22" s="81"/>
    </row>
    <row r="23" spans="1:6" s="31" customFormat="1" hidden="1" x14ac:dyDescent="0.2">
      <c r="B23" s="80"/>
      <c r="C23" s="80"/>
      <c r="D23" s="80"/>
      <c r="E23" s="80"/>
      <c r="F23" s="81"/>
    </row>
    <row r="24" spans="1:6" s="31" customFormat="1" ht="21" x14ac:dyDescent="0.25">
      <c r="A24" s="89" t="s">
        <v>39</v>
      </c>
      <c r="B24" s="84">
        <v>0</v>
      </c>
      <c r="C24" s="84">
        <v>0</v>
      </c>
      <c r="D24" s="84">
        <v>0</v>
      </c>
      <c r="E24" s="84">
        <v>0</v>
      </c>
      <c r="F24" s="85"/>
    </row>
    <row r="25" spans="1:6" s="31" customFormat="1" ht="10.5" x14ac:dyDescent="0.25">
      <c r="A25" s="83"/>
      <c r="B25" s="84"/>
      <c r="C25" s="84"/>
      <c r="D25" s="84"/>
      <c r="E25" s="84"/>
      <c r="F25" s="85"/>
    </row>
    <row r="26" spans="1:6" s="31" customFormat="1" ht="10.5" x14ac:dyDescent="0.25">
      <c r="A26" s="77" t="s">
        <v>135</v>
      </c>
      <c r="B26" s="84">
        <v>-18517445.869999997</v>
      </c>
      <c r="C26" s="84">
        <v>-2948381</v>
      </c>
      <c r="D26" s="84">
        <v>-82417449.078195989</v>
      </c>
      <c r="E26" s="84">
        <v>-13122654.1548</v>
      </c>
      <c r="F26" s="85"/>
    </row>
    <row r="27" spans="1:6" s="31" customFormat="1" ht="13.5" x14ac:dyDescent="0.55000000000000004">
      <c r="A27" s="77" t="s">
        <v>136</v>
      </c>
      <c r="B27" s="91">
        <v>-151320119.93263251</v>
      </c>
      <c r="C27" s="91">
        <v>-17681521</v>
      </c>
      <c r="D27" s="91">
        <v>-673495590.79616094</v>
      </c>
      <c r="E27" s="91">
        <v>-78696915.666800201</v>
      </c>
      <c r="F27" s="92"/>
    </row>
    <row r="28" spans="1:6" s="31" customFormat="1" x14ac:dyDescent="0.2">
      <c r="A28" s="93" t="s">
        <v>59</v>
      </c>
      <c r="B28" s="80"/>
      <c r="C28" s="80"/>
      <c r="D28" s="80"/>
      <c r="E28" s="80"/>
      <c r="F28" s="81"/>
    </row>
    <row r="29" spans="1:6" s="31" customFormat="1" x14ac:dyDescent="0.2">
      <c r="A29" s="31" t="s">
        <v>60</v>
      </c>
      <c r="B29" s="80">
        <v>-151363826.43479449</v>
      </c>
      <c r="C29" s="80">
        <v>-15714973</v>
      </c>
      <c r="D29" s="80">
        <v>-673690119.69598341</v>
      </c>
      <c r="E29" s="80">
        <v>-69944201.828400001</v>
      </c>
      <c r="F29" s="81"/>
    </row>
    <row r="30" spans="1:6" s="31" customFormat="1" x14ac:dyDescent="0.2">
      <c r="A30" s="31" t="s">
        <v>56</v>
      </c>
      <c r="B30" s="80">
        <v>43706.502161942029</v>
      </c>
      <c r="C30" s="80">
        <v>-1966548</v>
      </c>
      <c r="D30" s="80">
        <v>194528.89982237158</v>
      </c>
      <c r="E30" s="80">
        <v>-8752713.8384000007</v>
      </c>
      <c r="F30" s="81"/>
    </row>
    <row r="31" spans="1:6" s="31" customFormat="1" x14ac:dyDescent="0.2">
      <c r="B31" s="80"/>
      <c r="C31" s="80"/>
      <c r="D31" s="80"/>
      <c r="E31" s="80"/>
      <c r="F31" s="81"/>
    </row>
    <row r="32" spans="1:6" s="31" customFormat="1" ht="13.5" x14ac:dyDescent="0.55000000000000004">
      <c r="A32" s="77" t="s">
        <v>111</v>
      </c>
      <c r="B32" s="78">
        <v>-151320119.93263254</v>
      </c>
      <c r="C32" s="78">
        <v>-17681521</v>
      </c>
      <c r="D32" s="78">
        <v>-673495590.79616106</v>
      </c>
      <c r="E32" s="78">
        <v>-78696915.666800007</v>
      </c>
      <c r="F32" s="79"/>
    </row>
    <row r="33" spans="2:6" s="31" customFormat="1" x14ac:dyDescent="0.2">
      <c r="B33" s="8"/>
      <c r="C33" s="8"/>
      <c r="F33" s="71"/>
    </row>
    <row r="34" spans="2:6" s="31" customFormat="1" x14ac:dyDescent="0.2">
      <c r="B34" s="8"/>
      <c r="C34" s="8"/>
      <c r="F34" s="71"/>
    </row>
    <row r="35" spans="2:6" s="31" customFormat="1" x14ac:dyDescent="0.2">
      <c r="B35" s="8"/>
      <c r="C35" s="8"/>
      <c r="F35" s="71"/>
    </row>
    <row r="36" spans="2:6" s="31" customFormat="1" x14ac:dyDescent="0.2">
      <c r="B36" s="8"/>
      <c r="C36" s="8"/>
      <c r="F36" s="71"/>
    </row>
    <row r="37" spans="2:6" s="31" customFormat="1" x14ac:dyDescent="0.2">
      <c r="B37" s="8"/>
      <c r="C37" s="8"/>
      <c r="F37" s="71"/>
    </row>
    <row r="38" spans="2:6" s="31" customFormat="1" x14ac:dyDescent="0.2">
      <c r="B38" s="8"/>
      <c r="C38" s="8"/>
      <c r="F38" s="71"/>
    </row>
    <row r="39" spans="2:6" s="31" customFormat="1" x14ac:dyDescent="0.2">
      <c r="B39" s="8"/>
      <c r="C39" s="8"/>
      <c r="F39" s="71"/>
    </row>
    <row r="40" spans="2:6" s="31" customFormat="1" x14ac:dyDescent="0.2">
      <c r="B40" s="8"/>
      <c r="C40" s="8"/>
      <c r="F40" s="71"/>
    </row>
    <row r="41" spans="2:6" s="31" customFormat="1" x14ac:dyDescent="0.2">
      <c r="B41" s="8"/>
      <c r="C41" s="8"/>
      <c r="F41" s="71"/>
    </row>
    <row r="42" spans="2:6" s="31" customFormat="1" x14ac:dyDescent="0.2">
      <c r="B42" s="8"/>
      <c r="C42" s="8"/>
      <c r="F42" s="71"/>
    </row>
    <row r="43" spans="2:6" s="31" customFormat="1" x14ac:dyDescent="0.2">
      <c r="B43" s="8"/>
      <c r="C43" s="8"/>
      <c r="F43" s="71"/>
    </row>
    <row r="44" spans="2:6" s="31" customFormat="1" x14ac:dyDescent="0.2">
      <c r="B44" s="8"/>
      <c r="C44" s="8"/>
      <c r="F44" s="71"/>
    </row>
    <row r="45" spans="2:6" s="31" customFormat="1" x14ac:dyDescent="0.2">
      <c r="B45" s="8"/>
      <c r="C45" s="8"/>
      <c r="F45" s="71"/>
    </row>
    <row r="46" spans="2:6" s="31" customFormat="1" x14ac:dyDescent="0.2">
      <c r="B46" s="8"/>
      <c r="C46" s="8"/>
      <c r="F46" s="71"/>
    </row>
    <row r="47" spans="2:6" s="31" customFormat="1" x14ac:dyDescent="0.2">
      <c r="B47" s="8"/>
      <c r="C47" s="8"/>
      <c r="F47" s="71"/>
    </row>
    <row r="48" spans="2:6" s="31" customFormat="1" x14ac:dyDescent="0.2">
      <c r="B48" s="8"/>
      <c r="C48" s="8"/>
      <c r="F48" s="71"/>
    </row>
    <row r="49" spans="2:6" s="31" customFormat="1" x14ac:dyDescent="0.2">
      <c r="B49" s="8"/>
      <c r="C49" s="8"/>
      <c r="F49" s="71"/>
    </row>
    <row r="50" spans="2:6" s="31" customFormat="1" x14ac:dyDescent="0.2">
      <c r="B50" s="8"/>
      <c r="C50" s="8"/>
      <c r="F50" s="71"/>
    </row>
    <row r="51" spans="2:6" s="31" customFormat="1" x14ac:dyDescent="0.2">
      <c r="B51" s="8"/>
      <c r="C51" s="8"/>
      <c r="F51" s="71"/>
    </row>
    <row r="52" spans="2:6" s="31" customFormat="1" x14ac:dyDescent="0.2">
      <c r="B52" s="8"/>
      <c r="C52" s="8"/>
      <c r="F52" s="71"/>
    </row>
    <row r="53" spans="2:6" s="31" customFormat="1" x14ac:dyDescent="0.2">
      <c r="B53" s="8"/>
      <c r="C53" s="8"/>
      <c r="F53" s="71"/>
    </row>
    <row r="54" spans="2:6" s="31" customFormat="1" x14ac:dyDescent="0.2">
      <c r="B54" s="8"/>
      <c r="C54" s="8"/>
      <c r="F54" s="71"/>
    </row>
    <row r="55" spans="2:6" s="31" customFormat="1" x14ac:dyDescent="0.2">
      <c r="B55" s="8"/>
      <c r="C55" s="8"/>
      <c r="F55" s="71"/>
    </row>
    <row r="56" spans="2:6" s="31" customFormat="1" x14ac:dyDescent="0.2">
      <c r="B56" s="8"/>
      <c r="C56" s="8"/>
      <c r="F56" s="7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="80" zoomScaleNormal="80" workbookViewId="0">
      <selection activeCell="G23" sqref="G23"/>
    </sheetView>
  </sheetViews>
  <sheetFormatPr defaultColWidth="9" defaultRowHeight="10" x14ac:dyDescent="0.2"/>
  <cols>
    <col min="1" max="1" width="61.54296875" style="35" customWidth="1"/>
    <col min="2" max="2" width="11.90625" style="34" bestFit="1" customWidth="1"/>
    <col min="3" max="3" width="11.7265625" style="34" bestFit="1" customWidth="1"/>
    <col min="4" max="4" width="11.90625" style="32" bestFit="1" customWidth="1"/>
    <col min="5" max="5" width="11.7265625" style="32" bestFit="1" customWidth="1"/>
    <col min="6" max="6" width="23" style="49" customWidth="1"/>
    <col min="7" max="7" width="9" style="32"/>
    <col min="8" max="11" width="5.7265625" style="32" bestFit="1" customWidth="1"/>
    <col min="12" max="16384" width="9" style="32"/>
  </cols>
  <sheetData>
    <row r="1" spans="1:11" s="31" customFormat="1" ht="10.5" x14ac:dyDescent="0.25">
      <c r="A1" s="7" t="s">
        <v>0</v>
      </c>
      <c r="B1" s="8"/>
      <c r="C1" s="8"/>
      <c r="F1" s="56"/>
    </row>
    <row r="2" spans="1:11" s="31" customFormat="1" ht="10.5" x14ac:dyDescent="0.25">
      <c r="A2" s="62" t="s">
        <v>138</v>
      </c>
      <c r="B2" s="8"/>
      <c r="C2" s="8"/>
      <c r="F2" s="56"/>
    </row>
    <row r="3" spans="1:11" s="31" customFormat="1" x14ac:dyDescent="0.2">
      <c r="A3" s="61" t="s">
        <v>110</v>
      </c>
      <c r="B3" s="8"/>
      <c r="C3" s="8"/>
      <c r="F3" s="56"/>
    </row>
    <row r="4" spans="1:11" s="31" customFormat="1" ht="10.5" x14ac:dyDescent="0.25">
      <c r="A4" s="94"/>
      <c r="B4" s="8"/>
      <c r="C4" s="8"/>
      <c r="F4" s="56"/>
    </row>
    <row r="5" spans="1:11" s="31" customFormat="1" ht="10.5" x14ac:dyDescent="0.25">
      <c r="A5" s="95"/>
      <c r="B5" s="130" t="s">
        <v>128</v>
      </c>
      <c r="C5" s="130" t="s">
        <v>139</v>
      </c>
      <c r="D5" s="130" t="s">
        <v>128</v>
      </c>
      <c r="E5" s="130" t="s">
        <v>139</v>
      </c>
      <c r="F5" s="96"/>
    </row>
    <row r="6" spans="1:11" s="31" customFormat="1" ht="10.5" x14ac:dyDescent="0.2">
      <c r="A6" s="95"/>
      <c r="B6" s="38" t="s">
        <v>129</v>
      </c>
      <c r="C6" s="38" t="s">
        <v>129</v>
      </c>
      <c r="D6" s="38" t="s">
        <v>129</v>
      </c>
      <c r="E6" s="38" t="s">
        <v>129</v>
      </c>
      <c r="F6" s="26"/>
    </row>
    <row r="7" spans="1:11" s="31" customFormat="1" ht="10.5" x14ac:dyDescent="0.25">
      <c r="A7" s="95"/>
      <c r="B7" s="97" t="s">
        <v>50</v>
      </c>
      <c r="C7" s="97" t="s">
        <v>50</v>
      </c>
      <c r="D7" s="97" t="s">
        <v>51</v>
      </c>
      <c r="E7" s="97" t="s">
        <v>51</v>
      </c>
      <c r="F7" s="110"/>
    </row>
    <row r="8" spans="1:11" s="31" customFormat="1" ht="10.5" x14ac:dyDescent="0.25">
      <c r="A8" s="95"/>
      <c r="B8" s="97"/>
      <c r="C8" s="97"/>
      <c r="D8" s="132" t="s">
        <v>52</v>
      </c>
      <c r="E8" s="132"/>
      <c r="F8" s="98"/>
    </row>
    <row r="9" spans="1:11" s="77" customFormat="1" ht="19.5" customHeight="1" thickBot="1" x14ac:dyDescent="0.3">
      <c r="A9" s="94" t="s">
        <v>114</v>
      </c>
      <c r="B9" s="99">
        <v>-131894709.1526325</v>
      </c>
      <c r="C9" s="99">
        <v>-13475606</v>
      </c>
      <c r="D9" s="99">
        <v>-587036971.49653685</v>
      </c>
      <c r="E9" s="99">
        <v>-59977229.184800193</v>
      </c>
      <c r="F9" s="100"/>
      <c r="H9" s="31"/>
      <c r="I9" s="31"/>
      <c r="J9" s="31"/>
      <c r="K9" s="31"/>
    </row>
    <row r="10" spans="1:11" s="77" customFormat="1" ht="19.5" customHeight="1" thickTop="1" x14ac:dyDescent="0.25">
      <c r="A10" s="94"/>
      <c r="B10" s="100"/>
      <c r="C10" s="100"/>
      <c r="D10" s="100"/>
      <c r="E10" s="100"/>
      <c r="F10" s="100"/>
      <c r="H10" s="31"/>
      <c r="I10" s="31"/>
      <c r="J10" s="31"/>
      <c r="K10" s="31"/>
    </row>
    <row r="11" spans="1:11" s="31" customFormat="1" x14ac:dyDescent="0.2">
      <c r="A11" s="101" t="s">
        <v>125</v>
      </c>
      <c r="B11" s="102"/>
      <c r="C11" s="102"/>
      <c r="D11" s="102"/>
      <c r="E11" s="102"/>
      <c r="F11" s="103"/>
    </row>
    <row r="12" spans="1:11" s="31" customFormat="1" x14ac:dyDescent="0.2">
      <c r="A12" s="31" t="s">
        <v>61</v>
      </c>
      <c r="B12" s="102">
        <v>33483787.830000002</v>
      </c>
      <c r="C12" s="102">
        <v>29764372</v>
      </c>
      <c r="D12" s="102">
        <v>149029642.87376401</v>
      </c>
      <c r="E12" s="102">
        <v>132475267.89760001</v>
      </c>
      <c r="F12" s="103"/>
    </row>
    <row r="13" spans="1:11" s="31" customFormat="1" x14ac:dyDescent="0.2">
      <c r="A13" s="116" t="s">
        <v>145</v>
      </c>
      <c r="B13" s="102">
        <v>1803959.0651411612</v>
      </c>
      <c r="C13" s="102">
        <v>1551104</v>
      </c>
      <c r="D13" s="102">
        <v>8029059.6871302798</v>
      </c>
      <c r="E13" s="102">
        <v>6903652.6831999999</v>
      </c>
      <c r="F13" s="103"/>
    </row>
    <row r="14" spans="1:11" s="31" customFormat="1" x14ac:dyDescent="0.2">
      <c r="A14" s="116" t="s">
        <v>62</v>
      </c>
      <c r="B14" s="102">
        <v>382889.89</v>
      </c>
      <c r="C14" s="102">
        <v>3344902</v>
      </c>
      <c r="D14" s="102">
        <v>1704166.322412</v>
      </c>
      <c r="E14" s="102">
        <v>14887489.821599999</v>
      </c>
      <c r="F14" s="103"/>
    </row>
    <row r="15" spans="1:11" s="31" customFormat="1" hidden="1" x14ac:dyDescent="0.2">
      <c r="A15" s="116" t="s">
        <v>63</v>
      </c>
      <c r="B15" s="102">
        <v>0</v>
      </c>
      <c r="C15" s="102">
        <v>0</v>
      </c>
      <c r="D15" s="102">
        <v>0</v>
      </c>
      <c r="E15" s="102">
        <v>0</v>
      </c>
      <c r="F15" s="103"/>
    </row>
    <row r="16" spans="1:11" s="31" customFormat="1" hidden="1" x14ac:dyDescent="0.2">
      <c r="A16" s="31" t="s">
        <v>124</v>
      </c>
      <c r="B16" s="102">
        <v>0</v>
      </c>
      <c r="C16" s="102">
        <v>0</v>
      </c>
      <c r="D16" s="102">
        <v>0</v>
      </c>
      <c r="E16" s="102">
        <v>0</v>
      </c>
      <c r="F16" s="103"/>
    </row>
    <row r="17" spans="1:11" s="31" customFormat="1" hidden="1" x14ac:dyDescent="0.2">
      <c r="A17" s="104" t="s">
        <v>40</v>
      </c>
      <c r="B17" s="102">
        <v>0</v>
      </c>
      <c r="C17" s="102">
        <v>0</v>
      </c>
      <c r="D17" s="102">
        <v>0</v>
      </c>
      <c r="E17" s="102">
        <v>0</v>
      </c>
      <c r="F17" s="103"/>
    </row>
    <row r="18" spans="1:11" s="31" customFormat="1" hidden="1" x14ac:dyDescent="0.2">
      <c r="A18" s="31" t="s">
        <v>122</v>
      </c>
      <c r="B18" s="102">
        <v>0</v>
      </c>
      <c r="C18" s="102">
        <v>0</v>
      </c>
      <c r="D18" s="102">
        <v>0</v>
      </c>
      <c r="E18" s="102">
        <v>0</v>
      </c>
      <c r="F18" s="103"/>
    </row>
    <row r="19" spans="1:11" s="31" customFormat="1" x14ac:dyDescent="0.2">
      <c r="A19" s="104" t="s">
        <v>64</v>
      </c>
      <c r="B19" s="102">
        <v>1917151.51</v>
      </c>
      <c r="C19" s="102">
        <v>19</v>
      </c>
      <c r="D19" s="102">
        <v>8532860.1207079999</v>
      </c>
      <c r="E19" s="102">
        <v>84.565200000000004</v>
      </c>
      <c r="F19" s="103"/>
    </row>
    <row r="20" spans="1:11" s="31" customFormat="1" x14ac:dyDescent="0.2">
      <c r="A20" s="104" t="s">
        <v>65</v>
      </c>
      <c r="B20" s="102">
        <v>-74048.460000000006</v>
      </c>
      <c r="C20" s="102">
        <v>-122122</v>
      </c>
      <c r="D20" s="102">
        <v>-329572.83576800005</v>
      </c>
      <c r="E20" s="102">
        <v>-543540.59759999998</v>
      </c>
      <c r="F20" s="103"/>
    </row>
    <row r="21" spans="1:11" s="31" customFormat="1" x14ac:dyDescent="0.2">
      <c r="A21" s="31" t="s">
        <v>144</v>
      </c>
      <c r="B21" s="102">
        <v>1793495.2368556999</v>
      </c>
      <c r="C21" s="102">
        <v>1300499</v>
      </c>
      <c r="D21" s="102">
        <v>7982487.6001973497</v>
      </c>
      <c r="E21" s="102">
        <v>5788260.9491999997</v>
      </c>
      <c r="F21" s="103"/>
    </row>
    <row r="22" spans="1:11" s="77" customFormat="1" ht="10.5" x14ac:dyDescent="0.25">
      <c r="A22" s="31" t="s">
        <v>25</v>
      </c>
      <c r="B22" s="102">
        <v>-7418793.3799999999</v>
      </c>
      <c r="C22" s="102">
        <v>-3433924</v>
      </c>
      <c r="D22" s="102">
        <v>-33019567.625704002</v>
      </c>
      <c r="E22" s="102">
        <v>-15283708.939200001</v>
      </c>
      <c r="F22" s="103"/>
      <c r="H22" s="31"/>
      <c r="I22" s="31"/>
      <c r="J22" s="31"/>
      <c r="K22" s="31"/>
    </row>
    <row r="23" spans="1:11" s="77" customFormat="1" ht="10.5" x14ac:dyDescent="0.25">
      <c r="A23" s="31" t="s">
        <v>66</v>
      </c>
      <c r="B23" s="102">
        <v>15966135.149999999</v>
      </c>
      <c r="C23" s="102">
        <v>9477316</v>
      </c>
      <c r="D23" s="102">
        <v>71062074.325619996</v>
      </c>
      <c r="E23" s="102">
        <v>42181638.0528</v>
      </c>
      <c r="F23" s="103"/>
      <c r="H23" s="31"/>
      <c r="I23" s="31"/>
      <c r="J23" s="31"/>
      <c r="K23" s="31"/>
    </row>
    <row r="24" spans="1:11" s="31" customFormat="1" hidden="1" x14ac:dyDescent="0.2">
      <c r="B24" s="102">
        <v>0</v>
      </c>
      <c r="C24" s="102">
        <v>0</v>
      </c>
      <c r="D24" s="102">
        <v>0</v>
      </c>
      <c r="E24" s="102">
        <v>0</v>
      </c>
      <c r="F24" s="103"/>
    </row>
    <row r="25" spans="1:11" s="31" customFormat="1" x14ac:dyDescent="0.2">
      <c r="A25" s="31" t="s">
        <v>123</v>
      </c>
      <c r="B25" s="102">
        <v>-54029.43</v>
      </c>
      <c r="C25" s="102">
        <v>-151461</v>
      </c>
      <c r="D25" s="102">
        <v>-240474.18704400002</v>
      </c>
      <c r="E25" s="102">
        <v>-674122.61880000005</v>
      </c>
      <c r="F25" s="103"/>
    </row>
    <row r="26" spans="1:11" s="31" customFormat="1" x14ac:dyDescent="0.2">
      <c r="A26" s="88" t="s">
        <v>67</v>
      </c>
      <c r="B26" s="102">
        <v>-4802828.0275315</v>
      </c>
      <c r="C26" s="102">
        <v>-5558093</v>
      </c>
      <c r="D26" s="102">
        <v>-21376426.984937202</v>
      </c>
      <c r="E26" s="102">
        <v>-24737960.3244</v>
      </c>
      <c r="F26" s="103"/>
    </row>
    <row r="27" spans="1:11" s="31" customFormat="1" ht="11" thickBot="1" x14ac:dyDescent="0.3">
      <c r="A27" s="105" t="s">
        <v>68</v>
      </c>
      <c r="B27" s="99">
        <f>SUM(B9:B26)</f>
        <v>-88896989.768167138</v>
      </c>
      <c r="C27" s="99">
        <f t="shared" ref="C27:E27" si="0">SUM(C9:C26)</f>
        <v>22697006</v>
      </c>
      <c r="D27" s="99">
        <f t="shared" si="0"/>
        <v>-395662722.20015836</v>
      </c>
      <c r="E27" s="99">
        <f t="shared" si="0"/>
        <v>101019832.30479982</v>
      </c>
      <c r="F27" s="100"/>
    </row>
    <row r="28" spans="1:11" s="77" customFormat="1" ht="11" hidden="1" thickTop="1" x14ac:dyDescent="0.25">
      <c r="A28" s="31"/>
      <c r="B28" s="102"/>
      <c r="C28" s="102"/>
      <c r="D28" s="102"/>
      <c r="E28" s="102"/>
      <c r="F28" s="103"/>
      <c r="H28" s="31"/>
      <c r="I28" s="31"/>
      <c r="J28" s="31"/>
      <c r="K28" s="31"/>
    </row>
    <row r="29" spans="1:11" s="31" customFormat="1" ht="10.5" thickTop="1" x14ac:dyDescent="0.2">
      <c r="A29" s="93" t="s">
        <v>26</v>
      </c>
      <c r="B29" s="106"/>
      <c r="C29" s="106"/>
      <c r="D29" s="106"/>
      <c r="E29" s="106"/>
      <c r="F29" s="107"/>
    </row>
    <row r="30" spans="1:11" s="77" customFormat="1" ht="10.5" x14ac:dyDescent="0.25">
      <c r="A30" s="31" t="s">
        <v>27</v>
      </c>
      <c r="B30" s="102">
        <v>-71851785.410000011</v>
      </c>
      <c r="C30" s="102">
        <v>5992771</v>
      </c>
      <c r="D30" s="108">
        <v>-319797924.50282806</v>
      </c>
      <c r="E30" s="108">
        <v>26672626.1668</v>
      </c>
      <c r="F30" s="109"/>
      <c r="H30" s="31"/>
      <c r="I30" s="31"/>
      <c r="J30" s="31"/>
      <c r="K30" s="31"/>
    </row>
    <row r="31" spans="1:11" s="31" customFormat="1" x14ac:dyDescent="0.2">
      <c r="A31" s="31" t="s">
        <v>28</v>
      </c>
      <c r="B31" s="102">
        <v>-36415051.721083201</v>
      </c>
      <c r="C31" s="102">
        <v>-72411862</v>
      </c>
      <c r="D31" s="108">
        <v>-162076112.20019713</v>
      </c>
      <c r="E31" s="108">
        <v>-322290715.38959998</v>
      </c>
      <c r="F31" s="109"/>
    </row>
    <row r="32" spans="1:11" s="31" customFormat="1" hidden="1" x14ac:dyDescent="0.2">
      <c r="B32" s="102">
        <v>0</v>
      </c>
      <c r="C32" s="102">
        <v>0</v>
      </c>
      <c r="D32" s="108">
        <v>0</v>
      </c>
      <c r="E32" s="108">
        <v>0</v>
      </c>
      <c r="F32" s="109"/>
    </row>
    <row r="33" spans="1:11" s="31" customFormat="1" ht="12.65" customHeight="1" x14ac:dyDescent="0.2">
      <c r="A33" s="31" t="s">
        <v>69</v>
      </c>
      <c r="B33" s="102">
        <v>38741161.419999093</v>
      </c>
      <c r="C33" s="102">
        <v>20167329</v>
      </c>
      <c r="D33" s="102">
        <v>172429159.24813196</v>
      </c>
      <c r="E33" s="102">
        <v>89760751.913200006</v>
      </c>
      <c r="F33" s="103"/>
    </row>
    <row r="34" spans="1:11" s="31" customFormat="1" ht="11" thickBot="1" x14ac:dyDescent="0.3">
      <c r="A34" s="77" t="s">
        <v>70</v>
      </c>
      <c r="B34" s="99">
        <v>-69525675.711084127</v>
      </c>
      <c r="C34" s="99">
        <v>-46251762</v>
      </c>
      <c r="D34" s="99">
        <v>-309444877.45489323</v>
      </c>
      <c r="E34" s="99">
        <v>-205857337.30959994</v>
      </c>
      <c r="F34" s="100"/>
    </row>
    <row r="35" spans="1:11" s="31" customFormat="1" ht="11" hidden="1" thickTop="1" x14ac:dyDescent="0.25">
      <c r="A35" s="77"/>
      <c r="B35" s="97"/>
      <c r="C35" s="97"/>
      <c r="D35" s="97"/>
      <c r="E35" s="97"/>
      <c r="F35" s="110"/>
    </row>
    <row r="36" spans="1:11" s="31" customFormat="1" ht="11" hidden="1" thickTop="1" x14ac:dyDescent="0.25">
      <c r="A36" s="77" t="s">
        <v>71</v>
      </c>
      <c r="B36" s="111"/>
      <c r="C36" s="102"/>
      <c r="D36" s="97"/>
      <c r="E36" s="97"/>
      <c r="F36" s="110"/>
    </row>
    <row r="37" spans="1:11" s="77" customFormat="1" ht="11.5" hidden="1" thickTop="1" thickBot="1" x14ac:dyDescent="0.3">
      <c r="A37" s="112" t="s">
        <v>72</v>
      </c>
      <c r="B37" s="99"/>
      <c r="C37" s="99"/>
      <c r="D37" s="99"/>
      <c r="E37" s="99"/>
      <c r="F37" s="100"/>
      <c r="H37" s="31"/>
      <c r="I37" s="31"/>
      <c r="J37" s="31"/>
      <c r="K37" s="31"/>
    </row>
    <row r="38" spans="1:11" s="31" customFormat="1" ht="10.5" hidden="1" thickTop="1" x14ac:dyDescent="0.2">
      <c r="B38" s="102" t="s">
        <v>146</v>
      </c>
      <c r="C38" s="102" t="s">
        <v>146</v>
      </c>
      <c r="D38" s="102" t="s">
        <v>146</v>
      </c>
      <c r="E38" s="102" t="s">
        <v>146</v>
      </c>
      <c r="F38" s="103"/>
    </row>
    <row r="39" spans="1:11" s="31" customFormat="1" ht="11.5" thickTop="1" thickBot="1" x14ac:dyDescent="0.3">
      <c r="A39" s="90" t="s">
        <v>115</v>
      </c>
      <c r="B39" s="99">
        <f>B27+B34</f>
        <v>-158422665.47925127</v>
      </c>
      <c r="C39" s="99">
        <f t="shared" ref="C39:E39" si="1">C27+C34</f>
        <v>-23554756</v>
      </c>
      <c r="D39" s="99">
        <f>D27+D34</f>
        <v>-705107599.65505159</v>
      </c>
      <c r="E39" s="99">
        <f t="shared" si="1"/>
        <v>-104837505.00480011</v>
      </c>
      <c r="F39" s="100"/>
    </row>
    <row r="40" spans="1:11" s="31" customFormat="1" ht="10.5" hidden="1" thickTop="1" x14ac:dyDescent="0.2">
      <c r="B40" s="102"/>
      <c r="C40" s="102"/>
      <c r="D40" s="102"/>
      <c r="E40" s="102"/>
      <c r="F40" s="103"/>
    </row>
    <row r="41" spans="1:11" s="31" customFormat="1" ht="11" thickTop="1" x14ac:dyDescent="0.25">
      <c r="A41" s="77" t="s">
        <v>29</v>
      </c>
      <c r="B41" s="111"/>
      <c r="C41" s="111"/>
      <c r="D41" s="111"/>
      <c r="E41" s="111"/>
      <c r="F41" s="100"/>
    </row>
    <row r="42" spans="1:11" s="31" customFormat="1" x14ac:dyDescent="0.2">
      <c r="A42" s="31" t="s">
        <v>30</v>
      </c>
      <c r="B42" s="102">
        <v>-29621838</v>
      </c>
      <c r="C42" s="102">
        <v>-2429871</v>
      </c>
      <c r="D42" s="102">
        <v>-131840878.5704</v>
      </c>
      <c r="E42" s="102">
        <v>-10814871.846799999</v>
      </c>
      <c r="F42" s="103"/>
    </row>
    <row r="43" spans="1:11" s="31" customFormat="1" hidden="1" x14ac:dyDescent="0.2">
      <c r="B43" s="102">
        <v>0</v>
      </c>
      <c r="C43" s="102">
        <v>0</v>
      </c>
      <c r="D43" s="102">
        <v>0</v>
      </c>
      <c r="E43" s="102">
        <v>0</v>
      </c>
      <c r="F43" s="103"/>
    </row>
    <row r="44" spans="1:11" s="31" customFormat="1" x14ac:dyDescent="0.2">
      <c r="A44" s="31" t="s">
        <v>31</v>
      </c>
      <c r="B44" s="103">
        <v>47032</v>
      </c>
      <c r="C44" s="103">
        <v>-6883</v>
      </c>
      <c r="D44" s="103">
        <v>209330.02559999999</v>
      </c>
      <c r="E44" s="103">
        <v>-30634.856400000001</v>
      </c>
      <c r="F44" s="103"/>
    </row>
    <row r="45" spans="1:11" s="31" customFormat="1" ht="11.5" x14ac:dyDescent="0.35">
      <c r="A45" s="31" t="s">
        <v>73</v>
      </c>
      <c r="B45" s="113">
        <v>55407.43</v>
      </c>
      <c r="C45" s="113">
        <v>1326704</v>
      </c>
      <c r="D45" s="113">
        <v>246607.389444</v>
      </c>
      <c r="E45" s="113">
        <v>5904894.1632000003</v>
      </c>
      <c r="F45" s="114"/>
    </row>
    <row r="46" spans="1:11" s="31" customFormat="1" hidden="1" x14ac:dyDescent="0.2">
      <c r="B46" s="102">
        <v>0</v>
      </c>
      <c r="C46" s="102">
        <v>0</v>
      </c>
      <c r="D46" s="102">
        <v>0</v>
      </c>
      <c r="E46" s="102">
        <v>0</v>
      </c>
      <c r="F46" s="103"/>
    </row>
    <row r="47" spans="1:11" s="31" customFormat="1" ht="11.5" hidden="1" x14ac:dyDescent="0.35">
      <c r="B47" s="113">
        <v>0</v>
      </c>
      <c r="C47" s="113">
        <v>0</v>
      </c>
      <c r="D47" s="113">
        <v>0</v>
      </c>
      <c r="E47" s="113">
        <v>0</v>
      </c>
      <c r="F47" s="114"/>
    </row>
    <row r="48" spans="1:11" s="31" customFormat="1" ht="11" thickBot="1" x14ac:dyDescent="0.3">
      <c r="A48" s="90" t="s">
        <v>116</v>
      </c>
      <c r="B48" s="99">
        <v>-29519398.57</v>
      </c>
      <c r="C48" s="99">
        <v>-1110050</v>
      </c>
      <c r="D48" s="99">
        <v>-131384941.155356</v>
      </c>
      <c r="E48" s="99">
        <v>-4940612.5399999991</v>
      </c>
      <c r="F48" s="100"/>
    </row>
    <row r="49" spans="1:6" s="31" customFormat="1" ht="10.5" thickTop="1" x14ac:dyDescent="0.2">
      <c r="B49" s="102"/>
      <c r="C49" s="102"/>
      <c r="D49" s="102"/>
      <c r="E49" s="102"/>
      <c r="F49" s="103"/>
    </row>
    <row r="50" spans="1:6" s="31" customFormat="1" ht="10.5" x14ac:dyDescent="0.25">
      <c r="A50" s="77" t="s">
        <v>32</v>
      </c>
      <c r="B50" s="111"/>
      <c r="C50" s="111"/>
      <c r="D50" s="111"/>
      <c r="E50" s="111"/>
      <c r="F50" s="100"/>
    </row>
    <row r="51" spans="1:6" s="31" customFormat="1" x14ac:dyDescent="0.2">
      <c r="A51" s="31" t="s">
        <v>41</v>
      </c>
      <c r="B51" s="102">
        <v>44810268.139999934</v>
      </c>
      <c r="C51" s="102">
        <v>69562374</v>
      </c>
      <c r="D51" s="102">
        <v>199441543.58751172</v>
      </c>
      <c r="E51" s="102">
        <v>309608214.19920003</v>
      </c>
      <c r="F51" s="103"/>
    </row>
    <row r="52" spans="1:6" s="31" customFormat="1" x14ac:dyDescent="0.2">
      <c r="A52" s="31" t="s">
        <v>42</v>
      </c>
      <c r="B52" s="102">
        <v>48270948.120000035</v>
      </c>
      <c r="C52" s="102">
        <v>0</v>
      </c>
      <c r="D52" s="102">
        <v>214844335.89249617</v>
      </c>
      <c r="E52" s="102">
        <v>0</v>
      </c>
      <c r="F52" s="103"/>
    </row>
    <row r="53" spans="1:6" s="31" customFormat="1" hidden="1" x14ac:dyDescent="0.2">
      <c r="A53" s="31" t="s">
        <v>74</v>
      </c>
      <c r="B53" s="102">
        <v>0</v>
      </c>
      <c r="C53" s="102">
        <v>0</v>
      </c>
      <c r="D53" s="102">
        <v>0</v>
      </c>
      <c r="E53" s="102">
        <v>0</v>
      </c>
      <c r="F53" s="103"/>
    </row>
    <row r="54" spans="1:6" s="31" customFormat="1" x14ac:dyDescent="0.2">
      <c r="A54" s="31" t="s">
        <v>75</v>
      </c>
      <c r="B54" s="102">
        <v>0</v>
      </c>
      <c r="C54" s="102">
        <v>-10655710</v>
      </c>
      <c r="D54" s="102">
        <v>0</v>
      </c>
      <c r="E54" s="102">
        <v>-47426434.068000004</v>
      </c>
      <c r="F54" s="103"/>
    </row>
    <row r="55" spans="1:6" s="31" customFormat="1" x14ac:dyDescent="0.2">
      <c r="A55" s="31" t="s">
        <v>76</v>
      </c>
      <c r="B55" s="102">
        <v>71675259.596666679</v>
      </c>
      <c r="C55" s="102">
        <v>-41717929</v>
      </c>
      <c r="D55" s="102">
        <v>319012245.41284406</v>
      </c>
      <c r="E55" s="102">
        <v>-185678158.39320001</v>
      </c>
      <c r="F55" s="103"/>
    </row>
    <row r="56" spans="1:6" s="31" customFormat="1" x14ac:dyDescent="0.2">
      <c r="A56" s="31" t="s">
        <v>43</v>
      </c>
      <c r="B56" s="102">
        <v>-3660966.9726576838</v>
      </c>
      <c r="C56" s="102">
        <v>-3098476</v>
      </c>
      <c r="D56" s="102">
        <v>-16294231.80190482</v>
      </c>
      <c r="E56" s="102">
        <v>-13790696.980800001</v>
      </c>
      <c r="F56" s="103"/>
    </row>
    <row r="57" spans="1:6" s="31" customFormat="1" x14ac:dyDescent="0.2">
      <c r="A57" s="31" t="s">
        <v>33</v>
      </c>
      <c r="B57" s="102">
        <v>-8385149.4066666663</v>
      </c>
      <c r="C57" s="102">
        <v>-7800428</v>
      </c>
      <c r="D57" s="102">
        <v>-37320622.979191996</v>
      </c>
      <c r="E57" s="102">
        <v>-34718144.942400001</v>
      </c>
      <c r="F57" s="103"/>
    </row>
    <row r="58" spans="1:6" s="31" customFormat="1" ht="11" thickBot="1" x14ac:dyDescent="0.3">
      <c r="A58" s="77" t="s">
        <v>117</v>
      </c>
      <c r="B58" s="99">
        <f>SUM(B51:B57)</f>
        <v>152710359.47734228</v>
      </c>
      <c r="C58" s="99">
        <f>SUM(C51:C57)</f>
        <v>6289831</v>
      </c>
      <c r="D58" s="99">
        <f>SUM(D51:D57)</f>
        <v>679683270.11175513</v>
      </c>
      <c r="E58" s="99">
        <f>SUM(E51:E57)</f>
        <v>27994779.814800002</v>
      </c>
      <c r="F58" s="100"/>
    </row>
    <row r="59" spans="1:6" s="31" customFormat="1" ht="10.5" thickTop="1" x14ac:dyDescent="0.2">
      <c r="B59" s="102"/>
      <c r="C59" s="102"/>
      <c r="D59" s="102"/>
      <c r="E59" s="102"/>
      <c r="F59" s="103"/>
    </row>
    <row r="60" spans="1:6" s="31" customFormat="1" ht="11" thickBot="1" x14ac:dyDescent="0.3">
      <c r="A60" s="77" t="s">
        <v>118</v>
      </c>
      <c r="B60" s="99">
        <v>-35231704.571908981</v>
      </c>
      <c r="C60" s="99">
        <v>-18374975</v>
      </c>
      <c r="D60" s="99">
        <v>-156809270.69865251</v>
      </c>
      <c r="E60" s="99">
        <v>-81783337.730000108</v>
      </c>
      <c r="F60" s="100"/>
    </row>
    <row r="61" spans="1:6" s="31" customFormat="1" ht="10.5" thickTop="1" x14ac:dyDescent="0.2">
      <c r="B61" s="102"/>
      <c r="C61" s="102"/>
      <c r="D61" s="102"/>
      <c r="E61" s="102"/>
      <c r="F61" s="103"/>
    </row>
    <row r="62" spans="1:6" s="31" customFormat="1" ht="11" thickBot="1" x14ac:dyDescent="0.3">
      <c r="A62" s="77" t="s">
        <v>143</v>
      </c>
      <c r="B62" s="99">
        <v>50091260.649999999</v>
      </c>
      <c r="C62" s="99">
        <v>100655956</v>
      </c>
      <c r="D62" s="99">
        <v>222946182.90101999</v>
      </c>
      <c r="E62" s="99">
        <v>447999527.9648</v>
      </c>
      <c r="F62" s="100"/>
    </row>
    <row r="63" spans="1:6" s="31" customFormat="1" ht="12" thickTop="1" x14ac:dyDescent="0.35">
      <c r="B63" s="113"/>
      <c r="C63" s="113"/>
      <c r="D63" s="113"/>
      <c r="E63" s="113"/>
      <c r="F63" s="114"/>
    </row>
    <row r="64" spans="1:6" s="31" customFormat="1" ht="11" thickBot="1" x14ac:dyDescent="0.3">
      <c r="A64" s="77" t="s">
        <v>137</v>
      </c>
      <c r="B64" s="99">
        <v>14859556.079999998</v>
      </c>
      <c r="C64" s="99">
        <v>82280981</v>
      </c>
      <c r="D64" s="99">
        <v>66136912.200863995</v>
      </c>
      <c r="E64" s="99">
        <v>366216190.23479998</v>
      </c>
      <c r="F64" s="100"/>
    </row>
    <row r="65" spans="1:6" s="31" customFormat="1" ht="11" thickTop="1" x14ac:dyDescent="0.25">
      <c r="A65" s="117"/>
      <c r="B65" s="115"/>
      <c r="C65" s="115"/>
      <c r="D65" s="115"/>
      <c r="E65" s="115"/>
      <c r="F65" s="100"/>
    </row>
    <row r="66" spans="1:6" s="31" customFormat="1" x14ac:dyDescent="0.2">
      <c r="A66" s="95"/>
      <c r="B66" s="54"/>
      <c r="C66" s="54"/>
      <c r="D66" s="56"/>
      <c r="E66" s="56"/>
      <c r="F66" s="56"/>
    </row>
    <row r="67" spans="1:6" s="31" customFormat="1" x14ac:dyDescent="0.2">
      <c r="A67" s="95"/>
      <c r="B67" s="8"/>
      <c r="C67" s="8"/>
      <c r="F67" s="5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12" zoomScale="70" zoomScaleNormal="70" workbookViewId="0">
      <selection activeCell="A2" sqref="A2"/>
    </sheetView>
  </sheetViews>
  <sheetFormatPr defaultColWidth="9" defaultRowHeight="10" x14ac:dyDescent="0.2"/>
  <cols>
    <col min="1" max="1" width="50.54296875" style="31" bestFit="1" customWidth="1"/>
    <col min="2" max="2" width="17" style="31" bestFit="1" customWidth="1"/>
    <col min="3" max="3" width="13.7265625" style="31" bestFit="1" customWidth="1"/>
    <col min="4" max="4" width="15.81640625" style="31" bestFit="1" customWidth="1"/>
    <col min="5" max="5" width="15.1796875" style="31" bestFit="1" customWidth="1"/>
    <col min="6" max="6" width="22.81640625" style="31" customWidth="1"/>
    <col min="7" max="7" width="16.453125" style="31" bestFit="1" customWidth="1"/>
    <col min="8" max="8" width="15" style="31" bestFit="1" customWidth="1"/>
    <col min="9" max="9" width="19.7265625" style="31" customWidth="1"/>
    <col min="10" max="10" width="13.453125" style="31" bestFit="1" customWidth="1"/>
    <col min="11" max="11" width="19.453125" style="31" customWidth="1"/>
    <col min="12" max="12" width="9" style="31"/>
    <col min="13" max="21" width="5.7265625" style="31" bestFit="1" customWidth="1"/>
    <col min="22" max="22" width="6.54296875" style="31" bestFit="1" customWidth="1"/>
    <col min="23" max="16384" width="9" style="31"/>
  </cols>
  <sheetData>
    <row r="1" spans="1:11" ht="10.5" x14ac:dyDescent="0.25">
      <c r="A1" s="7" t="s">
        <v>0</v>
      </c>
    </row>
    <row r="2" spans="1:11" ht="10.5" x14ac:dyDescent="0.25">
      <c r="A2" s="62" t="s">
        <v>154</v>
      </c>
    </row>
    <row r="3" spans="1:11" x14ac:dyDescent="0.2">
      <c r="A3" s="61" t="s">
        <v>110</v>
      </c>
    </row>
    <row r="4" spans="1:11" x14ac:dyDescent="0.2">
      <c r="A4" s="61"/>
    </row>
    <row r="5" spans="1:11" ht="10.5" x14ac:dyDescent="0.25">
      <c r="A5" s="118" t="s">
        <v>85</v>
      </c>
    </row>
    <row r="6" spans="1:11" ht="69" customHeight="1" x14ac:dyDescent="0.55000000000000004">
      <c r="A6" s="32"/>
      <c r="B6" s="122" t="s">
        <v>77</v>
      </c>
      <c r="C6" s="122" t="s">
        <v>10</v>
      </c>
      <c r="D6" s="123" t="s">
        <v>78</v>
      </c>
      <c r="E6" s="123" t="s">
        <v>24</v>
      </c>
      <c r="F6" s="122" t="s">
        <v>79</v>
      </c>
      <c r="G6" s="123" t="s">
        <v>54</v>
      </c>
      <c r="H6" s="123" t="s">
        <v>11</v>
      </c>
      <c r="I6" s="123" t="s">
        <v>80</v>
      </c>
      <c r="J6" s="122" t="s">
        <v>56</v>
      </c>
      <c r="K6" s="123" t="s">
        <v>81</v>
      </c>
    </row>
    <row r="7" spans="1:11" ht="12" x14ac:dyDescent="0.4">
      <c r="A7" s="124" t="s">
        <v>38</v>
      </c>
      <c r="B7" s="125">
        <v>1463323897</v>
      </c>
      <c r="C7" s="125">
        <v>74050518</v>
      </c>
      <c r="D7" s="125">
        <v>-1706362316</v>
      </c>
      <c r="E7" s="125">
        <v>149619175</v>
      </c>
      <c r="F7" s="125">
        <v>-24208516</v>
      </c>
      <c r="G7" s="125">
        <v>-596832659</v>
      </c>
      <c r="H7" s="125">
        <v>1043782894</v>
      </c>
      <c r="I7" s="125">
        <f>SUM(B7:H7)</f>
        <v>403372993</v>
      </c>
      <c r="J7" s="125">
        <v>17924067</v>
      </c>
      <c r="K7" s="125">
        <f>I7+J7</f>
        <v>421297060</v>
      </c>
    </row>
    <row r="8" spans="1:11" x14ac:dyDescent="0.2">
      <c r="A8" s="126" t="s">
        <v>84</v>
      </c>
      <c r="B8" s="48">
        <v>0</v>
      </c>
      <c r="C8" s="48">
        <v>0</v>
      </c>
      <c r="D8" s="48">
        <v>-12766592</v>
      </c>
      <c r="E8" s="48">
        <v>0</v>
      </c>
      <c r="F8" s="48">
        <v>0</v>
      </c>
      <c r="G8" s="48">
        <v>0</v>
      </c>
      <c r="H8" s="48">
        <v>0</v>
      </c>
      <c r="I8" s="34">
        <f t="shared" ref="I8:I15" si="0">SUM(B8:H8)</f>
        <v>-12766592</v>
      </c>
      <c r="J8" s="48">
        <v>-1966548</v>
      </c>
      <c r="K8" s="48">
        <f t="shared" ref="K8:K15" si="1">I8+J8</f>
        <v>-14733140</v>
      </c>
    </row>
    <row r="9" spans="1:11" x14ac:dyDescent="0.2">
      <c r="A9" s="48" t="s">
        <v>148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-2948381</v>
      </c>
      <c r="I9" s="34">
        <f t="shared" si="0"/>
        <v>-2948381</v>
      </c>
      <c r="J9" s="48">
        <v>0</v>
      </c>
      <c r="K9" s="48">
        <f t="shared" si="1"/>
        <v>-2948381</v>
      </c>
    </row>
    <row r="10" spans="1:11" hidden="1" x14ac:dyDescent="0.2">
      <c r="A10" s="48" t="s">
        <v>149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34">
        <f>SUM(B10:H10)</f>
        <v>0</v>
      </c>
      <c r="J10" s="48">
        <v>0</v>
      </c>
      <c r="K10" s="48">
        <f>I10+J10</f>
        <v>0</v>
      </c>
    </row>
    <row r="11" spans="1:11" hidden="1" x14ac:dyDescent="0.2">
      <c r="A11" s="48" t="s">
        <v>150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34">
        <f>SUM(B11:H11)</f>
        <v>0</v>
      </c>
      <c r="J11" s="48">
        <v>0</v>
      </c>
      <c r="K11" s="48">
        <f>I11+J11</f>
        <v>0</v>
      </c>
    </row>
    <row r="12" spans="1:11" ht="12" x14ac:dyDescent="0.4">
      <c r="A12" s="127" t="s">
        <v>82</v>
      </c>
      <c r="B12" s="128">
        <f t="shared" ref="B12:H12" si="2">B9+B10+B11</f>
        <v>0</v>
      </c>
      <c r="C12" s="128">
        <f t="shared" si="2"/>
        <v>0</v>
      </c>
      <c r="D12" s="128">
        <f t="shared" si="2"/>
        <v>0</v>
      </c>
      <c r="E12" s="128">
        <f t="shared" si="2"/>
        <v>0</v>
      </c>
      <c r="F12" s="128">
        <f t="shared" si="2"/>
        <v>0</v>
      </c>
      <c r="G12" s="128">
        <f t="shared" si="2"/>
        <v>0</v>
      </c>
      <c r="H12" s="128">
        <f t="shared" si="2"/>
        <v>-2948381</v>
      </c>
      <c r="I12" s="128">
        <f>SUM(B12:H12)</f>
        <v>-2948381</v>
      </c>
      <c r="J12" s="128">
        <f>J9+J10+J11</f>
        <v>0</v>
      </c>
      <c r="K12" s="128">
        <f>K9+K10+K11</f>
        <v>-2948381</v>
      </c>
    </row>
    <row r="13" spans="1:11" ht="13.75" customHeight="1" x14ac:dyDescent="0.4">
      <c r="A13" s="124" t="s">
        <v>83</v>
      </c>
      <c r="B13" s="128">
        <f>B12+B8</f>
        <v>0</v>
      </c>
      <c r="C13" s="128">
        <f t="shared" ref="C13:K13" si="3">C12+C8</f>
        <v>0</v>
      </c>
      <c r="D13" s="128">
        <f t="shared" si="3"/>
        <v>-12766592</v>
      </c>
      <c r="E13" s="128">
        <f t="shared" si="3"/>
        <v>0</v>
      </c>
      <c r="F13" s="128">
        <f t="shared" si="3"/>
        <v>0</v>
      </c>
      <c r="G13" s="128">
        <f t="shared" si="3"/>
        <v>0</v>
      </c>
      <c r="H13" s="128">
        <f t="shared" si="3"/>
        <v>-2948381</v>
      </c>
      <c r="I13" s="128">
        <f t="shared" si="3"/>
        <v>-15714973</v>
      </c>
      <c r="J13" s="128">
        <f t="shared" si="3"/>
        <v>-1966548</v>
      </c>
      <c r="K13" s="128">
        <f t="shared" si="3"/>
        <v>-17681521</v>
      </c>
    </row>
    <row r="14" spans="1:11" x14ac:dyDescent="0.2">
      <c r="A14" s="48" t="s">
        <v>151</v>
      </c>
      <c r="B14" s="48">
        <v>0</v>
      </c>
      <c r="C14" s="48">
        <v>0</v>
      </c>
      <c r="D14" s="48">
        <v>2004717</v>
      </c>
      <c r="E14" s="48">
        <v>-2004717</v>
      </c>
      <c r="F14" s="48">
        <v>0</v>
      </c>
      <c r="G14" s="48">
        <v>0</v>
      </c>
      <c r="H14" s="48">
        <v>0</v>
      </c>
      <c r="I14" s="34">
        <f t="shared" si="0"/>
        <v>0</v>
      </c>
      <c r="J14" s="48">
        <v>0</v>
      </c>
      <c r="K14" s="48">
        <f t="shared" si="1"/>
        <v>0</v>
      </c>
    </row>
    <row r="15" spans="1:11" x14ac:dyDescent="0.2">
      <c r="A15" s="48" t="s">
        <v>147</v>
      </c>
      <c r="B15" s="48">
        <v>0</v>
      </c>
      <c r="C15" s="48">
        <v>0</v>
      </c>
      <c r="D15" s="48">
        <v>0</v>
      </c>
      <c r="E15" s="48">
        <v>0</v>
      </c>
      <c r="F15" s="48">
        <v>320754</v>
      </c>
      <c r="G15" s="48">
        <v>0</v>
      </c>
      <c r="H15" s="48">
        <v>0</v>
      </c>
      <c r="I15" s="34">
        <f t="shared" si="0"/>
        <v>320754</v>
      </c>
      <c r="J15" s="48">
        <v>0</v>
      </c>
      <c r="K15" s="48">
        <f t="shared" si="1"/>
        <v>320754</v>
      </c>
    </row>
    <row r="16" spans="1:11" ht="12" x14ac:dyDescent="0.4">
      <c r="A16" s="124" t="s">
        <v>139</v>
      </c>
      <c r="B16" s="125">
        <f>B7+B15+B13+B14</f>
        <v>1463323897</v>
      </c>
      <c r="C16" s="125">
        <f t="shared" ref="C16:K16" si="4">C7+C15+C13+C14</f>
        <v>74050518</v>
      </c>
      <c r="D16" s="125">
        <f t="shared" si="4"/>
        <v>-1717124191</v>
      </c>
      <c r="E16" s="125">
        <f t="shared" si="4"/>
        <v>147614458</v>
      </c>
      <c r="F16" s="125">
        <f t="shared" si="4"/>
        <v>-23887762</v>
      </c>
      <c r="G16" s="125">
        <f t="shared" si="4"/>
        <v>-596832659</v>
      </c>
      <c r="H16" s="125">
        <f t="shared" si="4"/>
        <v>1040834513</v>
      </c>
      <c r="I16" s="125">
        <f t="shared" si="4"/>
        <v>387978774</v>
      </c>
      <c r="J16" s="125">
        <f t="shared" si="4"/>
        <v>15957519</v>
      </c>
      <c r="K16" s="125">
        <f t="shared" si="4"/>
        <v>403936293</v>
      </c>
    </row>
    <row r="17" spans="1:11" x14ac:dyDescent="0.2">
      <c r="A17" s="16"/>
      <c r="B17" s="48"/>
      <c r="C17" s="48"/>
      <c r="D17" s="48"/>
      <c r="E17" s="48"/>
      <c r="F17" s="48"/>
      <c r="G17" s="48"/>
      <c r="H17" s="48"/>
      <c r="I17" s="34"/>
      <c r="J17" s="48"/>
      <c r="K17" s="48"/>
    </row>
    <row r="18" spans="1:11" x14ac:dyDescent="0.2">
      <c r="A18" s="16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" x14ac:dyDescent="0.4">
      <c r="A19" s="124" t="s">
        <v>113</v>
      </c>
      <c r="B19" s="125">
        <v>881102250</v>
      </c>
      <c r="C19" s="125">
        <v>74050518</v>
      </c>
      <c r="D19" s="125">
        <v>-1298468407.5112016</v>
      </c>
      <c r="E19" s="125">
        <v>371331556.606305</v>
      </c>
      <c r="F19" s="125">
        <v>-59695226.44719407</v>
      </c>
      <c r="G19" s="125">
        <v>-596832659</v>
      </c>
      <c r="H19" s="125">
        <v>1074096710.4428816</v>
      </c>
      <c r="I19" s="125">
        <v>445584742.09079087</v>
      </c>
      <c r="J19" s="125">
        <v>16995744.006441634</v>
      </c>
      <c r="K19" s="125">
        <v>462580486.09723252</v>
      </c>
    </row>
    <row r="20" spans="1:11" x14ac:dyDescent="0.2">
      <c r="A20" s="48" t="s">
        <v>152</v>
      </c>
      <c r="B20" s="48">
        <v>0</v>
      </c>
      <c r="C20" s="48">
        <v>0</v>
      </c>
      <c r="D20" s="48">
        <v>-132846380.56479441</v>
      </c>
      <c r="E20" s="48">
        <v>0</v>
      </c>
      <c r="F20" s="48">
        <v>0</v>
      </c>
      <c r="G20" s="48">
        <v>0</v>
      </c>
      <c r="H20" s="48">
        <v>0</v>
      </c>
      <c r="I20" s="34">
        <f t="shared" ref="I20:I24" si="5">SUM(B20:H20)</f>
        <v>-132846380.56479441</v>
      </c>
      <c r="J20" s="48">
        <v>43706.502161942029</v>
      </c>
      <c r="K20" s="48">
        <f>I20+J20</f>
        <v>-132802674.06263247</v>
      </c>
    </row>
    <row r="21" spans="1:11" hidden="1" x14ac:dyDescent="0.2">
      <c r="A21" s="48" t="s">
        <v>149</v>
      </c>
      <c r="B21" s="48">
        <v>0</v>
      </c>
      <c r="C21" s="48">
        <v>0</v>
      </c>
      <c r="D21" s="48">
        <v>0</v>
      </c>
      <c r="E21" s="34">
        <v>0</v>
      </c>
      <c r="F21" s="48">
        <v>0</v>
      </c>
      <c r="G21" s="48">
        <v>0</v>
      </c>
      <c r="H21" s="48">
        <v>0</v>
      </c>
      <c r="I21" s="34">
        <f t="shared" si="5"/>
        <v>0</v>
      </c>
      <c r="J21" s="48">
        <v>0</v>
      </c>
      <c r="K21" s="48">
        <f t="shared" ref="K21:K22" si="6">I21+J21</f>
        <v>0</v>
      </c>
    </row>
    <row r="22" spans="1:11" hidden="1" x14ac:dyDescent="0.2">
      <c r="A22" s="48" t="s">
        <v>150</v>
      </c>
      <c r="B22" s="48">
        <v>0</v>
      </c>
      <c r="C22" s="48">
        <v>0</v>
      </c>
      <c r="D22" s="48">
        <v>0</v>
      </c>
      <c r="E22" s="48">
        <v>0</v>
      </c>
      <c r="F22" s="34">
        <v>0</v>
      </c>
      <c r="G22" s="48">
        <v>0</v>
      </c>
      <c r="H22" s="48">
        <v>0</v>
      </c>
      <c r="I22" s="34">
        <f t="shared" si="5"/>
        <v>0</v>
      </c>
      <c r="J22" s="48">
        <v>0</v>
      </c>
      <c r="K22" s="48">
        <f t="shared" si="6"/>
        <v>0</v>
      </c>
    </row>
    <row r="23" spans="1:11" x14ac:dyDescent="0.2">
      <c r="A23" s="48" t="s">
        <v>148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-18517445.869999997</v>
      </c>
      <c r="I23" s="34">
        <f t="shared" si="5"/>
        <v>-18517445.869999997</v>
      </c>
      <c r="J23" s="48">
        <v>0</v>
      </c>
      <c r="K23" s="48">
        <f>I23+J23</f>
        <v>-18517445.869999997</v>
      </c>
    </row>
    <row r="24" spans="1:11" hidden="1" x14ac:dyDescent="0.2">
      <c r="A24" s="48" t="s">
        <v>120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34">
        <f t="shared" si="5"/>
        <v>0</v>
      </c>
      <c r="J24" s="48">
        <v>0</v>
      </c>
      <c r="K24" s="48">
        <f>I24+J24</f>
        <v>0</v>
      </c>
    </row>
    <row r="25" spans="1:11" ht="12" x14ac:dyDescent="0.4">
      <c r="A25" s="127" t="s">
        <v>82</v>
      </c>
      <c r="B25" s="125">
        <f>B23+B24</f>
        <v>0</v>
      </c>
      <c r="C25" s="125">
        <f t="shared" ref="C25:G25" si="7">C23+C24</f>
        <v>0</v>
      </c>
      <c r="D25" s="125">
        <f t="shared" si="7"/>
        <v>0</v>
      </c>
      <c r="E25" s="125">
        <f t="shared" ref="E25:F25" si="8">E23+E24+E21+E22</f>
        <v>0</v>
      </c>
      <c r="F25" s="125">
        <f t="shared" si="8"/>
        <v>0</v>
      </c>
      <c r="G25" s="125">
        <f t="shared" si="7"/>
        <v>0</v>
      </c>
      <c r="H25" s="125">
        <f t="shared" ref="H25:K25" si="9">H23+H24+H21+H22</f>
        <v>-18517445.869999997</v>
      </c>
      <c r="I25" s="125">
        <f t="shared" si="9"/>
        <v>-18517445.869999997</v>
      </c>
      <c r="J25" s="125">
        <f t="shared" si="9"/>
        <v>0</v>
      </c>
      <c r="K25" s="125">
        <f t="shared" si="9"/>
        <v>-18517445.869999997</v>
      </c>
    </row>
    <row r="26" spans="1:11" ht="12" x14ac:dyDescent="0.4">
      <c r="A26" s="124" t="s">
        <v>83</v>
      </c>
      <c r="B26" s="125">
        <f t="shared" ref="B26:J26" si="10">B25+B20</f>
        <v>0</v>
      </c>
      <c r="C26" s="125">
        <f t="shared" si="10"/>
        <v>0</v>
      </c>
      <c r="D26" s="125">
        <f t="shared" si="10"/>
        <v>-132846380.56479441</v>
      </c>
      <c r="E26" s="125">
        <f t="shared" si="10"/>
        <v>0</v>
      </c>
      <c r="F26" s="125">
        <f t="shared" si="10"/>
        <v>0</v>
      </c>
      <c r="G26" s="125">
        <f t="shared" si="10"/>
        <v>0</v>
      </c>
      <c r="H26" s="125">
        <f t="shared" si="10"/>
        <v>-18517445.869999997</v>
      </c>
      <c r="I26" s="125">
        <f t="shared" si="10"/>
        <v>-151363826.4347944</v>
      </c>
      <c r="J26" s="125">
        <f t="shared" si="10"/>
        <v>43706.502161942029</v>
      </c>
      <c r="K26" s="125">
        <f>K25+K20</f>
        <v>-151320119.93263248</v>
      </c>
    </row>
    <row r="27" spans="1:11" hidden="1" x14ac:dyDescent="0.2">
      <c r="A27" s="48" t="s">
        <v>151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34">
        <f>SUM(B27:H27)</f>
        <v>0</v>
      </c>
      <c r="J27" s="48">
        <v>0</v>
      </c>
      <c r="K27" s="48">
        <f>I27+J27</f>
        <v>0</v>
      </c>
    </row>
    <row r="28" spans="1:11" hidden="1" x14ac:dyDescent="0.2">
      <c r="A28" s="48" t="s">
        <v>147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34">
        <f>SUM(B28:H28)</f>
        <v>0</v>
      </c>
      <c r="J28" s="48">
        <v>0</v>
      </c>
      <c r="K28" s="48">
        <f>I28+J28</f>
        <v>0</v>
      </c>
    </row>
    <row r="29" spans="1:11" hidden="1" x14ac:dyDescent="0.2">
      <c r="A29" s="48" t="s">
        <v>153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34">
        <f>SUM(B29:H29)</f>
        <v>0</v>
      </c>
      <c r="J29" s="48">
        <v>0</v>
      </c>
      <c r="K29" s="48">
        <f>I29+J29</f>
        <v>0</v>
      </c>
    </row>
    <row r="30" spans="1:11" ht="12" x14ac:dyDescent="0.4">
      <c r="A30" s="124" t="s">
        <v>128</v>
      </c>
      <c r="B30" s="125">
        <f t="shared" ref="B30:D30" si="11">B19+B26+B27+B28+B29</f>
        <v>881102250</v>
      </c>
      <c r="C30" s="125">
        <f t="shared" si="11"/>
        <v>74050518</v>
      </c>
      <c r="D30" s="125">
        <f t="shared" si="11"/>
        <v>-1431314788.0759959</v>
      </c>
      <c r="E30" s="125">
        <f>E19+E26+E27+E28+E29</f>
        <v>371331556.606305</v>
      </c>
      <c r="F30" s="125">
        <f t="shared" ref="F30:H30" si="12">F19+F26+F27+F28+F29</f>
        <v>-59695226.44719407</v>
      </c>
      <c r="G30" s="125">
        <f t="shared" si="12"/>
        <v>-596832659</v>
      </c>
      <c r="H30" s="125">
        <f t="shared" si="12"/>
        <v>1055579264.5728816</v>
      </c>
      <c r="I30" s="125">
        <f>I19+I26+I27+I28+I29</f>
        <v>294220915.65599644</v>
      </c>
      <c r="J30" s="125">
        <f t="shared" ref="J30:K30" si="13">J19+J26+J27+J28+J29</f>
        <v>17039450.508603577</v>
      </c>
      <c r="K30" s="125">
        <f t="shared" si="13"/>
        <v>311260366.16460001</v>
      </c>
    </row>
    <row r="31" spans="1:1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0.5" x14ac:dyDescent="0.25">
      <c r="A32" s="31" t="s">
        <v>112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40.5" x14ac:dyDescent="0.55000000000000004">
      <c r="A33" s="32"/>
      <c r="B33" s="122" t="s">
        <v>77</v>
      </c>
      <c r="C33" s="122" t="s">
        <v>10</v>
      </c>
      <c r="D33" s="123" t="s">
        <v>78</v>
      </c>
      <c r="E33" s="123" t="s">
        <v>24</v>
      </c>
      <c r="F33" s="122" t="s">
        <v>79</v>
      </c>
      <c r="G33" s="123" t="s">
        <v>54</v>
      </c>
      <c r="H33" s="123" t="s">
        <v>11</v>
      </c>
      <c r="I33" s="123" t="s">
        <v>80</v>
      </c>
      <c r="J33" s="122" t="s">
        <v>56</v>
      </c>
      <c r="K33" s="123" t="s">
        <v>81</v>
      </c>
    </row>
    <row r="34" spans="1:11" ht="12" x14ac:dyDescent="0.4">
      <c r="A34" s="124" t="s">
        <v>38</v>
      </c>
      <c r="B34" s="125">
        <v>6512962000.7676001</v>
      </c>
      <c r="C34" s="125">
        <v>329584044.81440002</v>
      </c>
      <c r="D34" s="125">
        <v>-7594677392.7928009</v>
      </c>
      <c r="E34" s="125">
        <v>665925024.09000003</v>
      </c>
      <c r="F34" s="125">
        <v>-107747263.01280001</v>
      </c>
      <c r="G34" s="125">
        <v>-2656382798.6771998</v>
      </c>
      <c r="H34" s="125">
        <v>4645668900.3151999</v>
      </c>
      <c r="I34" s="125">
        <f>SUM(B34:H34)</f>
        <v>1795332515.5043988</v>
      </c>
      <c r="J34" s="125">
        <v>79776437.403600007</v>
      </c>
      <c r="K34" s="125">
        <f>I34+J34</f>
        <v>1875108952.9079988</v>
      </c>
    </row>
    <row r="35" spans="1:11" x14ac:dyDescent="0.2">
      <c r="A35" s="48" t="s">
        <v>84</v>
      </c>
      <c r="B35" s="48">
        <v>0</v>
      </c>
      <c r="C35" s="48">
        <v>0</v>
      </c>
      <c r="D35" s="48">
        <v>-56821547.673600003</v>
      </c>
      <c r="E35" s="48">
        <v>0</v>
      </c>
      <c r="F35" s="48">
        <v>0</v>
      </c>
      <c r="G35" s="48">
        <v>0</v>
      </c>
      <c r="H35" s="48">
        <v>0</v>
      </c>
      <c r="I35" s="34">
        <f t="shared" ref="I35:I54" si="14">SUM(B35:H35)</f>
        <v>-56821547.673600003</v>
      </c>
      <c r="J35" s="48">
        <v>-8752713.8384000007</v>
      </c>
      <c r="K35" s="48">
        <f>I35+J35</f>
        <v>-65574261.512000002</v>
      </c>
    </row>
    <row r="36" spans="1:11" x14ac:dyDescent="0.2">
      <c r="A36" s="48" t="s">
        <v>148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-13122654.1548</v>
      </c>
      <c r="I36" s="34">
        <f t="shared" si="14"/>
        <v>-13122654.1548</v>
      </c>
      <c r="J36" s="48">
        <v>0</v>
      </c>
      <c r="K36" s="48">
        <f t="shared" ref="K36:K56" si="15">I36+J36</f>
        <v>-13122654.1548</v>
      </c>
    </row>
    <row r="37" spans="1:11" hidden="1" x14ac:dyDescent="0.2">
      <c r="A37" s="48" t="s">
        <v>149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34">
        <f t="shared" si="14"/>
        <v>0</v>
      </c>
      <c r="J37" s="48">
        <v>0</v>
      </c>
      <c r="K37" s="48">
        <f t="shared" si="15"/>
        <v>0</v>
      </c>
    </row>
    <row r="38" spans="1:11" hidden="1" x14ac:dyDescent="0.2">
      <c r="A38" s="48" t="s">
        <v>150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34">
        <f t="shared" si="14"/>
        <v>0</v>
      </c>
      <c r="J38" s="48">
        <v>0</v>
      </c>
      <c r="K38" s="48">
        <f t="shared" si="15"/>
        <v>0</v>
      </c>
    </row>
    <row r="39" spans="1:11" ht="12" x14ac:dyDescent="0.4">
      <c r="A39" s="127" t="s">
        <v>82</v>
      </c>
      <c r="B39" s="125">
        <f t="shared" ref="B39:H39" si="16">B36+B37+B38</f>
        <v>0</v>
      </c>
      <c r="C39" s="125">
        <f t="shared" si="16"/>
        <v>0</v>
      </c>
      <c r="D39" s="125">
        <f t="shared" si="16"/>
        <v>0</v>
      </c>
      <c r="E39" s="125">
        <f t="shared" si="16"/>
        <v>0</v>
      </c>
      <c r="F39" s="125">
        <f t="shared" si="16"/>
        <v>0</v>
      </c>
      <c r="G39" s="125">
        <f t="shared" si="16"/>
        <v>0</v>
      </c>
      <c r="H39" s="125">
        <f t="shared" si="16"/>
        <v>-13122654.1548</v>
      </c>
      <c r="I39" s="125">
        <f>SUM(B39:H39)</f>
        <v>-13122654.1548</v>
      </c>
      <c r="J39" s="125">
        <f>J36+J37+J38</f>
        <v>0</v>
      </c>
      <c r="K39" s="125">
        <f>K36+K37+K38</f>
        <v>-13122654.1548</v>
      </c>
    </row>
    <row r="40" spans="1:11" ht="12" x14ac:dyDescent="0.4">
      <c r="A40" s="124" t="s">
        <v>83</v>
      </c>
      <c r="B40" s="125">
        <f>B39+B35</f>
        <v>0</v>
      </c>
      <c r="C40" s="125">
        <f t="shared" ref="C40:K40" si="17">C39+C35</f>
        <v>0</v>
      </c>
      <c r="D40" s="125">
        <f t="shared" si="17"/>
        <v>-56821547.673600003</v>
      </c>
      <c r="E40" s="125">
        <f t="shared" si="17"/>
        <v>0</v>
      </c>
      <c r="F40" s="125">
        <f t="shared" si="17"/>
        <v>0</v>
      </c>
      <c r="G40" s="125">
        <f t="shared" si="17"/>
        <v>0</v>
      </c>
      <c r="H40" s="125">
        <f t="shared" si="17"/>
        <v>-13122654.1548</v>
      </c>
      <c r="I40" s="125">
        <f t="shared" si="17"/>
        <v>-69944201.828400001</v>
      </c>
      <c r="J40" s="125">
        <f t="shared" si="17"/>
        <v>-8752713.8384000007</v>
      </c>
      <c r="K40" s="125">
        <f t="shared" si="17"/>
        <v>-78696915.666800007</v>
      </c>
    </row>
    <row r="41" spans="1:11" x14ac:dyDescent="0.2">
      <c r="A41" s="48" t="s">
        <v>151</v>
      </c>
      <c r="B41" s="48">
        <v>0</v>
      </c>
      <c r="C41" s="48">
        <v>0</v>
      </c>
      <c r="D41" s="48">
        <v>8922594.4235999994</v>
      </c>
      <c r="E41" s="48">
        <v>-8922594.4235999994</v>
      </c>
      <c r="F41" s="48">
        <v>0</v>
      </c>
      <c r="G41" s="48">
        <v>0</v>
      </c>
      <c r="H41" s="48">
        <v>0</v>
      </c>
      <c r="I41" s="34">
        <f t="shared" ref="I41:I42" si="18">SUM(B41:H41)</f>
        <v>0</v>
      </c>
      <c r="J41" s="48">
        <v>0</v>
      </c>
      <c r="K41" s="48">
        <f t="shared" ref="K41" si="19">I41+J41</f>
        <v>0</v>
      </c>
    </row>
    <row r="42" spans="1:11" x14ac:dyDescent="0.2">
      <c r="A42" s="48" t="s">
        <v>147</v>
      </c>
      <c r="B42" s="48">
        <v>0</v>
      </c>
      <c r="C42" s="48">
        <v>0</v>
      </c>
      <c r="D42" s="48">
        <v>0</v>
      </c>
      <c r="E42" s="48">
        <v>0</v>
      </c>
      <c r="F42" s="48">
        <v>1427611.9032000001</v>
      </c>
      <c r="G42" s="48">
        <v>0</v>
      </c>
      <c r="H42" s="48">
        <v>0</v>
      </c>
      <c r="I42" s="34">
        <f t="shared" si="18"/>
        <v>1427611.9032000001</v>
      </c>
      <c r="J42" s="48">
        <v>0</v>
      </c>
      <c r="K42" s="48">
        <f>I42+J42</f>
        <v>1427611.9032000001</v>
      </c>
    </row>
    <row r="43" spans="1:11" ht="12" x14ac:dyDescent="0.4">
      <c r="A43" s="124" t="s">
        <v>139</v>
      </c>
      <c r="B43" s="125">
        <f>B34+B42+B40+B41</f>
        <v>6512962000.7676001</v>
      </c>
      <c r="C43" s="125">
        <f t="shared" ref="C43:D43" si="20">C34+C42+C40+C41</f>
        <v>329584044.81440002</v>
      </c>
      <c r="D43" s="125">
        <f t="shared" si="20"/>
        <v>-7642576346.0428009</v>
      </c>
      <c r="E43" s="125">
        <f>E34+E42+E40+E41</f>
        <v>657002429.66640007</v>
      </c>
      <c r="F43" s="125">
        <f t="shared" ref="F43:H43" si="21">F34+F42+F40+F41</f>
        <v>-106319651.10960001</v>
      </c>
      <c r="G43" s="125">
        <f t="shared" si="21"/>
        <v>-2656382798.6771998</v>
      </c>
      <c r="H43" s="125">
        <f t="shared" si="21"/>
        <v>4632546246.1603994</v>
      </c>
      <c r="I43" s="125">
        <f>SUM(B43:H43)</f>
        <v>1726815925.5791984</v>
      </c>
      <c r="J43" s="125">
        <f t="shared" ref="J43:K43" si="22">J34+J42+J40+J41</f>
        <v>71023723.565200001</v>
      </c>
      <c r="K43" s="125">
        <f t="shared" si="22"/>
        <v>1797839649.1443987</v>
      </c>
    </row>
    <row r="44" spans="1:11" x14ac:dyDescent="0.2">
      <c r="A44" s="16"/>
      <c r="B44" s="48"/>
      <c r="C44" s="48"/>
      <c r="D44" s="48"/>
      <c r="E44" s="48"/>
      <c r="F44" s="48"/>
      <c r="G44" s="48"/>
      <c r="H44" s="48"/>
      <c r="I44" s="34"/>
      <c r="J44" s="48"/>
      <c r="K44" s="48"/>
    </row>
    <row r="45" spans="1:11" x14ac:dyDescent="0.2">
      <c r="A45" s="16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2" x14ac:dyDescent="0.4">
      <c r="A46" s="124" t="s">
        <v>113</v>
      </c>
      <c r="B46" s="125">
        <v>3921609895.1500001</v>
      </c>
      <c r="C46" s="125">
        <v>329584044.80440003</v>
      </c>
      <c r="D46" s="125">
        <v>-5779223189.8408556</v>
      </c>
      <c r="E46" s="125">
        <v>1652722493.3033423</v>
      </c>
      <c r="F46" s="125">
        <v>-265691513.87117139</v>
      </c>
      <c r="G46" s="125">
        <v>-2656382798.6771998</v>
      </c>
      <c r="H46" s="125">
        <v>4780589638.8391771</v>
      </c>
      <c r="I46" s="125">
        <v>1983208569.7076926</v>
      </c>
      <c r="J46" s="125">
        <v>75644657.423870429</v>
      </c>
      <c r="K46" s="125">
        <v>2058853227.1315629</v>
      </c>
    </row>
    <row r="47" spans="1:11" x14ac:dyDescent="0.2">
      <c r="A47" s="48" t="s">
        <v>152</v>
      </c>
      <c r="B47" s="48">
        <v>0</v>
      </c>
      <c r="C47" s="48">
        <v>0</v>
      </c>
      <c r="D47" s="48">
        <v>-591272670.617787</v>
      </c>
      <c r="E47" s="48">
        <v>0</v>
      </c>
      <c r="F47" s="48">
        <v>0</v>
      </c>
      <c r="G47" s="48">
        <v>0</v>
      </c>
      <c r="H47" s="48">
        <v>0</v>
      </c>
      <c r="I47" s="34">
        <f t="shared" si="14"/>
        <v>-591272670.617787</v>
      </c>
      <c r="J47" s="48">
        <v>194528.89982237158</v>
      </c>
      <c r="K47" s="48">
        <f t="shared" si="15"/>
        <v>-591078141.71796465</v>
      </c>
    </row>
    <row r="48" spans="1:11" hidden="1" x14ac:dyDescent="0.2">
      <c r="A48" s="48" t="s">
        <v>149</v>
      </c>
      <c r="B48" s="48">
        <v>0</v>
      </c>
      <c r="C48" s="48">
        <v>0</v>
      </c>
      <c r="D48" s="48">
        <v>0</v>
      </c>
      <c r="E48" s="34">
        <v>0</v>
      </c>
      <c r="F48" s="48">
        <v>0</v>
      </c>
      <c r="G48" s="48">
        <v>0</v>
      </c>
      <c r="H48" s="48">
        <v>0</v>
      </c>
      <c r="I48" s="34">
        <f t="shared" ref="I48:I49" si="23">SUM(B48:H48)</f>
        <v>0</v>
      </c>
      <c r="J48" s="48">
        <v>0</v>
      </c>
      <c r="K48" s="34">
        <f t="shared" si="15"/>
        <v>0</v>
      </c>
    </row>
    <row r="49" spans="1:11" hidden="1" x14ac:dyDescent="0.2">
      <c r="A49" s="48" t="s">
        <v>150</v>
      </c>
      <c r="B49" s="48">
        <v>0</v>
      </c>
      <c r="C49" s="48">
        <v>0</v>
      </c>
      <c r="D49" s="48">
        <v>0</v>
      </c>
      <c r="E49" s="48">
        <v>0</v>
      </c>
      <c r="F49" s="34">
        <v>0</v>
      </c>
      <c r="G49" s="48">
        <v>0</v>
      </c>
      <c r="H49" s="48">
        <v>0</v>
      </c>
      <c r="I49" s="34">
        <f t="shared" si="23"/>
        <v>0</v>
      </c>
      <c r="J49" s="48">
        <v>0</v>
      </c>
      <c r="K49" s="34">
        <f t="shared" si="15"/>
        <v>0</v>
      </c>
    </row>
    <row r="50" spans="1:11" x14ac:dyDescent="0.2">
      <c r="A50" s="48" t="s">
        <v>148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-82417449.078195989</v>
      </c>
      <c r="I50" s="34">
        <f t="shared" si="14"/>
        <v>-82417449.078195989</v>
      </c>
      <c r="J50" s="48">
        <v>0</v>
      </c>
      <c r="K50" s="48">
        <f t="shared" si="15"/>
        <v>-82417449.078195989</v>
      </c>
    </row>
    <row r="51" spans="1:11" hidden="1" x14ac:dyDescent="0.2">
      <c r="A51" s="48" t="s">
        <v>120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34">
        <f t="shared" ref="I51" si="24">SUM(B51:H51)</f>
        <v>0</v>
      </c>
      <c r="J51" s="48">
        <v>0</v>
      </c>
      <c r="K51" s="48">
        <f t="shared" si="15"/>
        <v>0</v>
      </c>
    </row>
    <row r="52" spans="1:11" ht="12" x14ac:dyDescent="0.4">
      <c r="A52" s="127" t="s">
        <v>82</v>
      </c>
      <c r="B52" s="125">
        <f>SUM(B48:B51)</f>
        <v>0</v>
      </c>
      <c r="C52" s="125">
        <f t="shared" ref="C52:K52" si="25">SUM(C48:C51)</f>
        <v>0</v>
      </c>
      <c r="D52" s="125">
        <f t="shared" si="25"/>
        <v>0</v>
      </c>
      <c r="E52" s="125">
        <f t="shared" si="25"/>
        <v>0</v>
      </c>
      <c r="F52" s="125">
        <f t="shared" si="25"/>
        <v>0</v>
      </c>
      <c r="G52" s="125">
        <f t="shared" si="25"/>
        <v>0</v>
      </c>
      <c r="H52" s="125">
        <f t="shared" si="25"/>
        <v>-82417449.078195989</v>
      </c>
      <c r="I52" s="125">
        <f t="shared" si="25"/>
        <v>-82417449.078195989</v>
      </c>
      <c r="J52" s="125">
        <f t="shared" si="25"/>
        <v>0</v>
      </c>
      <c r="K52" s="125">
        <f t="shared" si="25"/>
        <v>-82417449.078195989</v>
      </c>
    </row>
    <row r="53" spans="1:11" ht="12" x14ac:dyDescent="0.4">
      <c r="A53" s="124" t="s">
        <v>83</v>
      </c>
      <c r="B53" s="125">
        <f t="shared" ref="B53:K53" si="26">B52+B47</f>
        <v>0</v>
      </c>
      <c r="C53" s="125">
        <f t="shared" si="26"/>
        <v>0</v>
      </c>
      <c r="D53" s="125">
        <f t="shared" si="26"/>
        <v>-591272670.617787</v>
      </c>
      <c r="E53" s="125">
        <f t="shared" si="26"/>
        <v>0</v>
      </c>
      <c r="F53" s="125">
        <f t="shared" si="26"/>
        <v>0</v>
      </c>
      <c r="G53" s="125">
        <f t="shared" si="26"/>
        <v>0</v>
      </c>
      <c r="H53" s="125">
        <f t="shared" si="26"/>
        <v>-82417449.078195989</v>
      </c>
      <c r="I53" s="125">
        <f t="shared" si="26"/>
        <v>-673690119.69598293</v>
      </c>
      <c r="J53" s="125">
        <f t="shared" si="26"/>
        <v>194528.89982237158</v>
      </c>
      <c r="K53" s="125">
        <f t="shared" si="26"/>
        <v>-673495590.7961607</v>
      </c>
    </row>
    <row r="54" spans="1:11" hidden="1" x14ac:dyDescent="0.2">
      <c r="A54" s="48" t="s">
        <v>151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34">
        <f t="shared" si="14"/>
        <v>0</v>
      </c>
      <c r="J54" s="48">
        <v>0</v>
      </c>
      <c r="K54" s="48">
        <f t="shared" si="15"/>
        <v>0</v>
      </c>
    </row>
    <row r="55" spans="1:11" hidden="1" x14ac:dyDescent="0.2">
      <c r="A55" s="48" t="s">
        <v>147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34">
        <f>SUM(B55:H55)</f>
        <v>0</v>
      </c>
      <c r="J55" s="48">
        <v>0</v>
      </c>
      <c r="K55" s="48">
        <f t="shared" si="15"/>
        <v>0</v>
      </c>
    </row>
    <row r="56" spans="1:11" hidden="1" x14ac:dyDescent="0.2">
      <c r="A56" s="48" t="s">
        <v>153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34">
        <f>SUM(B56:H56)</f>
        <v>0</v>
      </c>
      <c r="J56" s="48">
        <v>0</v>
      </c>
      <c r="K56" s="48">
        <f t="shared" si="15"/>
        <v>0</v>
      </c>
    </row>
    <row r="57" spans="1:11" ht="12" x14ac:dyDescent="0.4">
      <c r="A57" s="124" t="s">
        <v>128</v>
      </c>
      <c r="B57" s="125">
        <f>B46+B53+B54+B55+B56</f>
        <v>3921609895.1500001</v>
      </c>
      <c r="C57" s="125">
        <f t="shared" ref="C57:K57" si="27">C46+C53+C54+C55+C56</f>
        <v>329584044.80440003</v>
      </c>
      <c r="D57" s="125">
        <f t="shared" si="27"/>
        <v>-6370495860.458643</v>
      </c>
      <c r="E57" s="125">
        <f t="shared" si="27"/>
        <v>1652722493.3033423</v>
      </c>
      <c r="F57" s="125">
        <f t="shared" si="27"/>
        <v>-265691513.87117139</v>
      </c>
      <c r="G57" s="125">
        <f t="shared" si="27"/>
        <v>-2656382798.6771998</v>
      </c>
      <c r="H57" s="125">
        <f t="shared" si="27"/>
        <v>4698172189.7609816</v>
      </c>
      <c r="I57" s="125">
        <f t="shared" si="27"/>
        <v>1309518450.0117097</v>
      </c>
      <c r="J57" s="125">
        <f t="shared" si="27"/>
        <v>75839186.323692799</v>
      </c>
      <c r="K57" s="125">
        <f t="shared" si="27"/>
        <v>1385357636.3354023</v>
      </c>
    </row>
  </sheetData>
  <pageMargins left="0.7" right="0.7" top="0.75" bottom="0.75" header="0.3" footer="0.3"/>
  <pageSetup paperSize="9" orientation="portrait" r:id="rId1"/>
  <ignoredErrors>
    <ignoredError sqref="B52:K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2022-05-16T12:35:20Z</dcterms:modified>
</cp:coreProperties>
</file>