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2\Monthly reporting\06_Iunie_2022\PEM\PEM Conso\extras excel sit financiare\consolidate 2022\"/>
    </mc:Choice>
  </mc:AlternateContent>
  <bookViews>
    <workbookView xWindow="-120" yWindow="-120" windowWidth="29040" windowHeight="15840" tabRatio="832"/>
  </bookViews>
  <sheets>
    <sheet name="Index" sheetId="5" r:id="rId1"/>
    <sheet name="Sit pozit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arilor capitalurilor" sheetId="3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1" l="1"/>
  <c r="D46" i="1"/>
  <c r="B22" i="1" l="1"/>
  <c r="E58" i="4"/>
  <c r="D58" i="4"/>
  <c r="C58" i="4"/>
  <c r="B58" i="4"/>
  <c r="C27" i="4"/>
  <c r="C39" i="4" s="1"/>
  <c r="D27" i="4"/>
  <c r="D39" i="4" s="1"/>
  <c r="E27" i="4"/>
  <c r="E39" i="4" s="1"/>
  <c r="B27" i="4"/>
  <c r="B39" i="4" s="1"/>
  <c r="C25" i="3" l="1"/>
  <c r="C26" i="3" s="1"/>
  <c r="G25" i="3"/>
  <c r="J25" i="3" l="1"/>
  <c r="G26" i="3"/>
  <c r="D25" i="3"/>
  <c r="B25" i="3"/>
  <c r="B26" i="3" s="1"/>
  <c r="I28" i="3" l="1"/>
  <c r="K28" i="3" s="1"/>
  <c r="I27" i="3"/>
  <c r="K27" i="3" s="1"/>
  <c r="E25" i="3" l="1"/>
  <c r="E26" i="3" s="1"/>
  <c r="I21" i="3"/>
  <c r="K21" i="3" s="1"/>
  <c r="F25" i="3"/>
  <c r="F26" i="3" s="1"/>
  <c r="I22" i="3"/>
  <c r="K22" i="3" s="1"/>
  <c r="I29" i="3"/>
  <c r="K29" i="3" s="1"/>
  <c r="I23" i="3" l="1"/>
  <c r="I24" i="3"/>
  <c r="K24" i="3" s="1"/>
  <c r="I25" i="3" l="1"/>
  <c r="K23" i="3"/>
  <c r="K25" i="3" s="1"/>
  <c r="H25" i="3"/>
  <c r="H26" i="3" s="1"/>
  <c r="I7" i="3" l="1"/>
  <c r="K7" i="3" l="1"/>
  <c r="I15" i="3" l="1"/>
  <c r="C12" i="3"/>
  <c r="C13" i="3" s="1"/>
  <c r="C16" i="3" s="1"/>
  <c r="C30" i="3" s="1"/>
  <c r="I8" i="3"/>
  <c r="K8" i="3" s="1"/>
  <c r="I10" i="3"/>
  <c r="K10" i="3" s="1"/>
  <c r="I11" i="3"/>
  <c r="K11" i="3" s="1"/>
  <c r="I14" i="3"/>
  <c r="K14" i="3" s="1"/>
  <c r="I9" i="3"/>
  <c r="K9" i="3" s="1"/>
  <c r="F12" i="3"/>
  <c r="F13" i="3" s="1"/>
  <c r="F16" i="3" s="1"/>
  <c r="F30" i="3" s="1"/>
  <c r="E12" i="3"/>
  <c r="E13" i="3" s="1"/>
  <c r="E16" i="3" s="1"/>
  <c r="E30" i="3" s="1"/>
  <c r="G12" i="3"/>
  <c r="G13" i="3" s="1"/>
  <c r="G16" i="3" s="1"/>
  <c r="G30" i="3" s="1"/>
  <c r="D12" i="3"/>
  <c r="D13" i="3" s="1"/>
  <c r="D16" i="3" s="1"/>
  <c r="H12" i="3"/>
  <c r="H13" i="3" s="1"/>
  <c r="H16" i="3" s="1"/>
  <c r="H30" i="3" s="1"/>
  <c r="J12" i="3"/>
  <c r="J13" i="3" s="1"/>
  <c r="J16" i="3" s="1"/>
  <c r="B12" i="3"/>
  <c r="K12" i="3" l="1"/>
  <c r="K13" i="3" s="1"/>
  <c r="I12" i="3"/>
  <c r="I13" i="3" s="1"/>
  <c r="I16" i="3" s="1"/>
  <c r="K15" i="3"/>
  <c r="B13" i="3"/>
  <c r="B16" i="3" s="1"/>
  <c r="K16" i="3" l="1"/>
  <c r="B30" i="3"/>
  <c r="E39" i="3" l="1"/>
  <c r="E40" i="3" s="1"/>
  <c r="D52" i="3"/>
  <c r="F52" i="3" l="1"/>
  <c r="F53" i="3" s="1"/>
  <c r="I50" i="3"/>
  <c r="I55" i="3"/>
  <c r="K55" i="3" s="1"/>
  <c r="I48" i="3"/>
  <c r="K48" i="3" s="1"/>
  <c r="G52" i="3"/>
  <c r="G53" i="3" s="1"/>
  <c r="I37" i="3"/>
  <c r="K37" i="3" s="1"/>
  <c r="I36" i="3"/>
  <c r="K36" i="3" s="1"/>
  <c r="H39" i="3"/>
  <c r="H40" i="3" s="1"/>
  <c r="H43" i="3" s="1"/>
  <c r="I49" i="3"/>
  <c r="K49" i="3" s="1"/>
  <c r="I42" i="3"/>
  <c r="K42" i="3" s="1"/>
  <c r="I51" i="3"/>
  <c r="K51" i="3" s="1"/>
  <c r="I41" i="3"/>
  <c r="K41" i="3" s="1"/>
  <c r="I38" i="3"/>
  <c r="K38" i="3" s="1"/>
  <c r="I56" i="3"/>
  <c r="K56" i="3" s="1"/>
  <c r="I34" i="3"/>
  <c r="K34" i="3" s="1"/>
  <c r="I54" i="3"/>
  <c r="K54" i="3" s="1"/>
  <c r="I35" i="3"/>
  <c r="K35" i="3" s="1"/>
  <c r="J52" i="3"/>
  <c r="E52" i="3"/>
  <c r="E53" i="3" s="1"/>
  <c r="D39" i="3"/>
  <c r="D40" i="3" s="1"/>
  <c r="D43" i="3" s="1"/>
  <c r="H52" i="3"/>
  <c r="H53" i="3" s="1"/>
  <c r="G39" i="3"/>
  <c r="G40" i="3" s="1"/>
  <c r="G43" i="3" s="1"/>
  <c r="G57" i="3" s="1"/>
  <c r="C39" i="3"/>
  <c r="C40" i="3" s="1"/>
  <c r="C43" i="3" s="1"/>
  <c r="E43" i="3"/>
  <c r="B52" i="3"/>
  <c r="B53" i="3" s="1"/>
  <c r="J39" i="3"/>
  <c r="J40" i="3" s="1"/>
  <c r="J43" i="3" s="1"/>
  <c r="B39" i="3"/>
  <c r="F39" i="3"/>
  <c r="C52" i="3"/>
  <c r="C53" i="3" s="1"/>
  <c r="C57" i="3" l="1"/>
  <c r="K39" i="3"/>
  <c r="K40" i="3" s="1"/>
  <c r="K43" i="3" s="1"/>
  <c r="B40" i="3"/>
  <c r="B43" i="3" s="1"/>
  <c r="I39" i="3"/>
  <c r="I40" i="3" s="1"/>
  <c r="E57" i="3"/>
  <c r="I52" i="3"/>
  <c r="K50" i="3"/>
  <c r="K52" i="3" s="1"/>
  <c r="H57" i="3"/>
  <c r="F40" i="3"/>
  <c r="F43" i="3" s="1"/>
  <c r="F57" i="3" s="1"/>
  <c r="B57" i="3" l="1"/>
  <c r="I43" i="3"/>
  <c r="C12" i="2" l="1"/>
  <c r="C18" i="2" s="1"/>
  <c r="C25" i="2" s="1"/>
  <c r="C29" i="2" s="1"/>
  <c r="E12" i="2" l="1"/>
  <c r="E18" i="2" s="1"/>
  <c r="E25" i="2" s="1"/>
  <c r="E29" i="2" s="1"/>
  <c r="C46" i="1" l="1"/>
  <c r="C22" i="1"/>
  <c r="C55" i="1"/>
  <c r="C35" i="1" l="1"/>
  <c r="C37" i="1" s="1"/>
  <c r="C16" i="1"/>
  <c r="C24" i="1" l="1"/>
  <c r="E35" i="1"/>
  <c r="E37" i="1" s="1"/>
  <c r="E16" i="1"/>
  <c r="E22" i="1"/>
  <c r="E55" i="1"/>
  <c r="E24" i="1" l="1"/>
  <c r="B12" i="2" l="1"/>
  <c r="D12" i="2" l="1"/>
  <c r="B46" i="1" l="1"/>
  <c r="D22" i="1"/>
  <c r="B16" i="1"/>
  <c r="B18" i="2"/>
  <c r="B25" i="2" s="1"/>
  <c r="B29" i="2" s="1"/>
  <c r="B24" i="1" l="1"/>
  <c r="D16" i="1"/>
  <c r="D24" i="1" l="1"/>
  <c r="D18" i="2"/>
  <c r="D25" i="2" s="1"/>
  <c r="D29" i="2" s="1"/>
  <c r="B35" i="1" l="1"/>
  <c r="B37" i="1" s="1"/>
  <c r="D35" i="1" l="1"/>
  <c r="D37" i="1" s="1"/>
  <c r="B55" i="1" l="1"/>
  <c r="D26" i="3" l="1"/>
  <c r="D30" i="3" s="1"/>
  <c r="I20" i="3"/>
  <c r="D55" i="1"/>
  <c r="I26" i="3" l="1"/>
  <c r="I30" i="3" s="1"/>
  <c r="J53" i="3" l="1"/>
  <c r="J57" i="3" s="1"/>
  <c r="J26" i="3"/>
  <c r="J30" i="3" s="1"/>
  <c r="K20" i="3"/>
  <c r="K26" i="3" s="1"/>
  <c r="K30" i="3" s="1"/>
  <c r="D53" i="3" l="1"/>
  <c r="D57" i="3" s="1"/>
  <c r="I47" i="3"/>
  <c r="K47" i="3" l="1"/>
  <c r="K53" i="3" s="1"/>
  <c r="K57" i="3" s="1"/>
  <c r="I53" i="3"/>
  <c r="I57" i="3" s="1"/>
</calcChain>
</file>

<file path=xl/sharedStrings.xml><?xml version="1.0" encoding="utf-8"?>
<sst xmlns="http://schemas.openxmlformats.org/spreadsheetml/2006/main" count="264" uniqueCount="156">
  <si>
    <t>Rompetrol Rafinare SA</t>
  </si>
  <si>
    <t>Imobilizari necorporale</t>
  </si>
  <si>
    <t>Fond comercial</t>
  </si>
  <si>
    <t>Imobilizari corporale</t>
  </si>
  <si>
    <t>Total active imobilizate</t>
  </si>
  <si>
    <t>Stocuri, net</t>
  </si>
  <si>
    <t>Instrumente financiare derivate</t>
  </si>
  <si>
    <t>Casa si conturi la banci</t>
  </si>
  <si>
    <t>Total active circulante</t>
  </si>
  <si>
    <t>TOTAL ACTIVE</t>
  </si>
  <si>
    <t>Prime de capital</t>
  </si>
  <si>
    <t>Alte rezerve</t>
  </si>
  <si>
    <t>Total capitaluri proprii</t>
  </si>
  <si>
    <t>Imprumut Hibrid - partea pe termen lung</t>
  </si>
  <si>
    <t>Provizioane</t>
  </si>
  <si>
    <t>Total datorii pe termen lung</t>
  </si>
  <si>
    <t>Datorii comerciale si alte datorii</t>
  </si>
  <si>
    <t>Datorii contractuale</t>
  </si>
  <si>
    <t>Total datorii curente</t>
  </si>
  <si>
    <t>TOTAL DATORII SI CAPITALURI PROPRII</t>
  </si>
  <si>
    <t>Alte cheltuieli operationale</t>
  </si>
  <si>
    <t>Alte venituri operationale</t>
  </si>
  <si>
    <t>Cheltuieli financiare</t>
  </si>
  <si>
    <t>Venituri financiare</t>
  </si>
  <si>
    <t>Rezerve din reevaluare</t>
  </si>
  <si>
    <t>Venituri din dobanzi</t>
  </si>
  <si>
    <t>Modificari nete in capitalul circulant:</t>
  </si>
  <si>
    <t>Creante si cheltuieli in avans</t>
  </si>
  <si>
    <t>Stocuri</t>
  </si>
  <si>
    <t>Flux de numerar utilizat in activitatea de investitii</t>
  </si>
  <si>
    <t>Achizitii de imobilizari corporale</t>
  </si>
  <si>
    <t>Achizitii de imobilizari necorporale</t>
  </si>
  <si>
    <t>Flux de numerar utilizat in activitatea de finantare</t>
  </si>
  <si>
    <t>Dobanzi si comisioane bancare platite, net</t>
  </si>
  <si>
    <t>EXTRAS DIN</t>
  </si>
  <si>
    <t>(auditat)</t>
  </si>
  <si>
    <t>Alte elemente ale rezultatului global care pot fi reclasificate ulterior in contul de profit si pierdere (net de impozite):</t>
  </si>
  <si>
    <t>Total alte elemente ale rezultatului global care pot fi reclasificate ulterior in contul de profit si pierdere (net de impozite):</t>
  </si>
  <si>
    <t>31 decembrie 2020</t>
  </si>
  <si>
    <t>Total alte elemente ale rezultatului global care nu vor fi reclasificate ulterior in contul de profit si pierdere (net de impozite):</t>
  </si>
  <si>
    <t>Provizion pentru mediu si alte obligatii</t>
  </si>
  <si>
    <t>Cash pooling</t>
  </si>
  <si>
    <t>Imprumuturi pe termen lung primite de la banci</t>
  </si>
  <si>
    <t>Rambursari de leasing</t>
  </si>
  <si>
    <t>SITUATIA CONSOLIDATA A POZITIEI FINANCIARE</t>
  </si>
  <si>
    <t>SITUATIACONSOLIDATA A CONTULUI DE PROFIT SI PIERDERE</t>
  </si>
  <si>
    <t>SITUATIA CONSOLIDATA  A ALTOR ELEMENTE ALE REZULTATULUI GLOBAL</t>
  </si>
  <si>
    <t>SITUATIA CONSOLIDATA A FLUXURILOR DE TREZORERIE</t>
  </si>
  <si>
    <t>SITUATIA CONSOLIDATA A MODIFICARILOR CAPITALURILOR PROPRII</t>
  </si>
  <si>
    <t>Creante imobilizate</t>
  </si>
  <si>
    <t>USD</t>
  </si>
  <si>
    <t>RON</t>
  </si>
  <si>
    <t>(Informatii suplimentare – a se vede nota 2 e))</t>
  </si>
  <si>
    <t>Alte rezerve - imprumut hibrid</t>
  </si>
  <si>
    <t>Efectul transferurilor cu actionarii</t>
  </si>
  <si>
    <t>Capitaluri proprii atribuibile actionarilor Societatii-mama</t>
  </si>
  <si>
    <t>Interese care nu controleaza</t>
  </si>
  <si>
    <t>Alte datorii pe termen lung</t>
  </si>
  <si>
    <t>Impozit pe profit de plata</t>
  </si>
  <si>
    <t>din care:</t>
  </si>
  <si>
    <t>Interese majoritare</t>
  </si>
  <si>
    <t>Cheltuieli/(reluari) din ajustari pentru deprecierea creantelor si stocurilor</t>
  </si>
  <si>
    <t xml:space="preserve">Ajustari pentru deprecierea imobilizarilor corporale </t>
  </si>
  <si>
    <t>Dobanzi de intarziere</t>
  </si>
  <si>
    <t>Alte venituri financiare</t>
  </si>
  <si>
    <t>Cheltuieli cu dobanzi si comisioane bancare</t>
  </si>
  <si>
    <t>Diferente de curs nerealizate (Castig)/Pierdere</t>
  </si>
  <si>
    <t>Numerar din activitatea de exploatare inainte de modificari ale capitalului circulant</t>
  </si>
  <si>
    <t>Modificari nete in capitalul circulant</t>
  </si>
  <si>
    <t>Impozitul pe profit platit</t>
  </si>
  <si>
    <t>Numerar net (platit)/incasat aferent instrumentelor derivate</t>
  </si>
  <si>
    <t>Incasari din vanzarea de imobilizari corporale</t>
  </si>
  <si>
    <t>Imprumuturi pe termen lung rambursate la banci</t>
  </si>
  <si>
    <t>Imprumuturi pe termen scurt primite de la/ (rambursate la) parti afiliate, net</t>
  </si>
  <si>
    <t>Imprumuturi pe termen scurt primite de la / (rambursate la) banci, net</t>
  </si>
  <si>
    <t>Capital subscris</t>
  </si>
  <si>
    <t>Rezultatul reportat</t>
  </si>
  <si>
    <t xml:space="preserve"> Impozit pe profit amanat  aferent  reevaluarii, recunoscut in capitaluri proprii</t>
  </si>
  <si>
    <t>Capitaluri proprii atribuibile actionarilor societatii-mama</t>
  </si>
  <si>
    <t>Total capitaluri</t>
  </si>
  <si>
    <t>Total alte elemente ale rezultatului global</t>
  </si>
  <si>
    <t>Total rezultat global</t>
  </si>
  <si>
    <t>Pierderea pentru 2021</t>
  </si>
  <si>
    <t>Sume exprimate in USD</t>
  </si>
  <si>
    <t xml:space="preserve"> Alte elemente ale rezultatului global </t>
  </si>
  <si>
    <t>Alte elemente ale rezultatului global care nu pot fi reclasificate ulterior in contul de profit si pierdere (net de impozite):</t>
  </si>
  <si>
    <t xml:space="preserve"> Impozit pe profit amanat aferent reevaluarii, recunoscut in capitaluri proprii</t>
  </si>
  <si>
    <t>Cifra de afaceri din contractele cu clientii</t>
  </si>
  <si>
    <t>Costul vanzarii</t>
  </si>
  <si>
    <t>Cheltuieli de desfacere si general-administrative, inclusiv cheltuielile de logistica</t>
  </si>
  <si>
    <t>Impozitul pe profit</t>
  </si>
  <si>
    <t>Profitul / (Pierderea) net(a)</t>
  </si>
  <si>
    <t>Rezultatul pe actiune (US centi (bani)/actiune)</t>
  </si>
  <si>
    <t>Creante comerciale si alte creante</t>
  </si>
  <si>
    <t>Capital social</t>
  </si>
  <si>
    <t>Rezerve din reevaluare, net</t>
  </si>
  <si>
    <t>Rezultatul exercitiului curent</t>
  </si>
  <si>
    <t>Creante privind impozitul pe profit amanat</t>
  </si>
  <si>
    <t>Dreptul de utilizare a activelor</t>
  </si>
  <si>
    <t>Imprumuturi de la banci pe termen lung</t>
  </si>
  <si>
    <t>Obligatii pentru contracte de leasing</t>
  </si>
  <si>
    <t>Impozit pe profit amanat</t>
  </si>
  <si>
    <t>Imprumuturi de la actionari si alte parti afiliate pe termen scurt</t>
  </si>
  <si>
    <t>Imprumuturi de la banci pe termen scurt</t>
  </si>
  <si>
    <t>Profitul/(Pierderea) operationala afectata de amortizare</t>
  </si>
  <si>
    <t>Pierderi din diferentele de curs valutar, net</t>
  </si>
  <si>
    <t>Profitul / (Pierdere) brut(a)</t>
  </si>
  <si>
    <t xml:space="preserve">De baza </t>
  </si>
  <si>
    <t>Sume exprimate in USD reprezinta moneda functionala si de prezentare. Sumele in RON sunt informatii financiare suplimentare (a se vedea Nota 2e))</t>
  </si>
  <si>
    <t>Total rezultat global in perioada</t>
  </si>
  <si>
    <r>
      <rPr>
        <b/>
        <u/>
        <sz val="8"/>
        <color theme="1"/>
        <rFont val="Arial"/>
        <family val="2"/>
      </rPr>
      <t>Sume exprimate in RON</t>
    </r>
    <r>
      <rPr>
        <sz val="8"/>
        <color theme="1"/>
        <rFont val="Arial"/>
        <family val="2"/>
      </rPr>
      <t xml:space="preserve"> (Informatii suplimentare – a se vedea nota 2 e))</t>
    </r>
  </si>
  <si>
    <t>31 decembrie 2021</t>
  </si>
  <si>
    <t>(Pierdere)/Profit inainte de impozitul pe venit</t>
  </si>
  <si>
    <t>Intrari nete de numerar din activitati de exploatare</t>
  </si>
  <si>
    <t>(Iesiri) nete de numerar din activitatea de investitii</t>
  </si>
  <si>
    <t>Intrari (iesiri) nete de numerar din activitati de finantare</t>
  </si>
  <si>
    <t>Crestere / (Descrestere) neta a numerarului si a echivalentelor de numerar</t>
  </si>
  <si>
    <t>Castig/(pierdere) net(a) din acoperirea fluxurilor de numerar</t>
  </si>
  <si>
    <t>Castiguri/(pierderi) actuariale din planurile de pensii cu beneficii determinate</t>
  </si>
  <si>
    <t>Reevaluarea terenurilor, constructiilor si echipamentelor din imobilizari corporale</t>
  </si>
  <si>
    <t>Provizion pentru beneficiu la pensionare</t>
  </si>
  <si>
    <t>Ajustari pentru pierderea / castigul din cedarile de imobilizari corporale</t>
  </si>
  <si>
    <t>Pierdere la reevaluarea imobilizarilor corporale</t>
  </si>
  <si>
    <t>Ajustari pentru</t>
  </si>
  <si>
    <t>Situatiile financiare  consolidate neauditate</t>
  </si>
  <si>
    <t>(neauditat)</t>
  </si>
  <si>
    <t>(Pierdere)/Profit in perioada</t>
  </si>
  <si>
    <t>Total alte elemente ale rezultatului global, net de impozite, in perioada</t>
  </si>
  <si>
    <t>Total rezultat global in perioada, net de impozite, in perioada</t>
  </si>
  <si>
    <t>Numerar la sfarsitul perioadei</t>
  </si>
  <si>
    <t>In cazul in care exista neconcordante sau omisiuni fata de valorile prezentate in situatiile financiare consolidate, vor prevala valorile prezentate in situatiile financiare consolidate neauditate.</t>
  </si>
  <si>
    <t>Numerar la inceputul perioadei</t>
  </si>
  <si>
    <t>Rata de actualizare pentru leasing si provizion de mediu</t>
  </si>
  <si>
    <t>Depreciere pentru drepturile de utilizare a activelor</t>
  </si>
  <si>
    <t>la data si pentru exercitiul financiar incheiat la 30 iunie 2022</t>
  </si>
  <si>
    <t>SITUATIA CONSOLIDATA A POZITIEI FINANCIARE la 30 iunie 2022 (neauditat)</t>
  </si>
  <si>
    <t>SITUATIA CONSOLIDATA A CONTULUI DE PROFIT SI PIERDERE  pentru perioada incheiata la 30 iunie 2022 (neauditat)</t>
  </si>
  <si>
    <t>SITUATIA CONSOLIDATA  A ALTOR ELEMENTE ALE REZULTATULUI GLOBAL pentru perioada incheiata la 30 iunie 2022 (neauditat)</t>
  </si>
  <si>
    <t>SITUATIA CONSOLIDATA A FLUXURILOR DE TREZORERIE pentru perioada incheiata la 30 iunie 2022 (neauditat)</t>
  </si>
  <si>
    <t>SITUATIA CONSOLIDATA A MODIFICARILOR CAPITALURILOR PROPRII la 30 iunie 2022 (neauditat) si la 30 iunie 2021 (neauditat)</t>
  </si>
  <si>
    <t>30 iunie 2021</t>
  </si>
  <si>
    <t>30 iunie 2022</t>
  </si>
  <si>
    <t>*Valorile prezentate sunt extrase din Situatiile financiare consolidate la data si pentru exercitiul financiar incheiat la 30 iunie 2022 ("situatii financiare consolidate neauditate").</t>
  </si>
  <si>
    <t>ianuarie-iunie 2022</t>
  </si>
  <si>
    <t>ianuarie-iunie 2021</t>
  </si>
  <si>
    <t>Profit brut</t>
  </si>
  <si>
    <t>Deprecierea si amortizarea imobilizarilor corporale si imobilizarilor necorporale</t>
  </si>
  <si>
    <t>Datorii comerciale si alte datorii si datorii contractuale</t>
  </si>
  <si>
    <t>Profit pentru 2022</t>
  </si>
  <si>
    <t xml:space="preserve"> </t>
  </si>
  <si>
    <t>Rezerve hedging</t>
  </si>
  <si>
    <t>Surplus din reevaluare</t>
  </si>
  <si>
    <t>Impozitul amanat aferent surplusului din reevaluare</t>
  </si>
  <si>
    <t>Transferul in rezultatul reportat a rezervei de reevaluare realizata</t>
  </si>
  <si>
    <t>Impozitul amanat, aferent rezervei de reevaluare realizata, transferat in rezultatul reportat</t>
  </si>
  <si>
    <t>Diminuare capital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</si>
</sst>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-* #,##0.00\ &quot;lei&quot;_-;\-* #,##0.00\ &quot;lei&quot;_-;_-* &quot;-&quot;??\ &quot;lei&quot;_-;_-@_-"/>
    <numFmt numFmtId="169" formatCode="_(* #,##0_);_(* \(#,##0\);_(* &quot;-&quot;????_);_(@_)"/>
    <numFmt numFmtId="170" formatCode="_-* #,##0.00\ _R_O_N_-;\-* #,##0.00\ _R_O_N_-;_-* &quot;-&quot;??\ _R_O_N_-;_-@_-"/>
    <numFmt numFmtId="171" formatCode="[$-409]d\-mmm;@"/>
    <numFmt numFmtId="172" formatCode="_-* #,##0\ _R_O_N_-;\-* #,##0\ _R_O_N_-;_-* &quot;-&quot;\ _R_O_N_-;_-@_-"/>
    <numFmt numFmtId="173" formatCode="#,##0.0000"/>
    <numFmt numFmtId="174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u val="singleAccounting"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sz val="8"/>
      <color theme="0" tint="-0.14999847407452621"/>
      <name val="Arial"/>
      <family val="2"/>
    </font>
    <font>
      <b/>
      <u val="sing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22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NumberFormat="1" applyFont="1" applyFill="1"/>
    <xf numFmtId="164" fontId="3" fillId="0" borderId="0" xfId="1" applyNumberFormat="1" applyFont="1"/>
    <xf numFmtId="0" fontId="3" fillId="0" borderId="0" xfId="0" applyNumberFormat="1" applyFont="1"/>
    <xf numFmtId="0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Fill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Fill="1"/>
    <xf numFmtId="0" fontId="18" fillId="0" borderId="0" xfId="0" applyFont="1" applyFill="1"/>
    <xf numFmtId="0" fontId="5" fillId="0" borderId="0" xfId="0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0" borderId="0" xfId="6" applyFont="1"/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11" fillId="0" borderId="0" xfId="0" applyFont="1" applyFill="1"/>
    <xf numFmtId="165" fontId="7" fillId="0" borderId="0" xfId="1" applyNumberFormat="1" applyFont="1" applyFill="1"/>
    <xf numFmtId="0" fontId="7" fillId="0" borderId="0" xfId="0" applyNumberFormat="1" applyFont="1" applyFill="1" applyAlignment="1">
      <alignment wrapText="1"/>
    </xf>
    <xf numFmtId="0" fontId="21" fillId="0" borderId="0" xfId="0" applyNumberFormat="1" applyFont="1"/>
    <xf numFmtId="0" fontId="2" fillId="0" borderId="0" xfId="0" applyNumberFormat="1" applyFont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165" fontId="3" fillId="0" borderId="0" xfId="4" applyNumberFormat="1" applyFont="1" applyFill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10" fillId="0" borderId="0" xfId="4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3" fillId="2" borderId="0" xfId="0" applyNumberFormat="1" applyFont="1" applyFill="1"/>
    <xf numFmtId="0" fontId="3" fillId="2" borderId="0" xfId="0" applyFont="1" applyFill="1"/>
    <xf numFmtId="165" fontId="2" fillId="0" borderId="0" xfId="4" applyNumberFormat="1" applyFont="1" applyFill="1" applyBorder="1" applyAlignment="1">
      <alignment horizontal="right"/>
    </xf>
    <xf numFmtId="165" fontId="7" fillId="0" borderId="0" xfId="1" applyNumberFormat="1" applyFont="1"/>
    <xf numFmtId="0" fontId="7" fillId="0" borderId="0" xfId="0" applyFont="1" applyBorder="1"/>
    <xf numFmtId="0" fontId="11" fillId="0" borderId="0" xfId="0" applyFont="1" applyFill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165" fontId="23" fillId="0" borderId="0" xfId="1" applyNumberFormat="1" applyFont="1" applyAlignment="1">
      <alignment horizontal="left"/>
    </xf>
    <xf numFmtId="165" fontId="23" fillId="0" borderId="0" xfId="1" applyNumberFormat="1" applyFont="1" applyFill="1" applyAlignment="1">
      <alignment horizontal="left"/>
    </xf>
    <xf numFmtId="165" fontId="2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167" fontId="19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/>
    <xf numFmtId="0" fontId="20" fillId="0" borderId="0" xfId="0" applyNumberFormat="1" applyFont="1" applyFill="1"/>
    <xf numFmtId="0" fontId="23" fillId="0" borderId="0" xfId="0" applyFont="1" applyBorder="1"/>
    <xf numFmtId="0" fontId="2" fillId="0" borderId="0" xfId="0" applyNumberFormat="1" applyFont="1" applyFill="1" applyAlignment="1">
      <alignment horizontal="left"/>
    </xf>
    <xf numFmtId="0" fontId="7" fillId="0" borderId="0" xfId="10" applyFont="1" applyFill="1"/>
    <xf numFmtId="0" fontId="11" fillId="0" borderId="0" xfId="10" applyFont="1" applyFill="1"/>
    <xf numFmtId="37" fontId="9" fillId="0" borderId="0" xfId="0" quotePrefix="1" applyNumberFormat="1" applyFont="1" applyFill="1" applyAlignment="1">
      <alignment horizontal="center" wrapText="1"/>
    </xf>
    <xf numFmtId="167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68" fontId="11" fillId="0" borderId="0" xfId="0" applyNumberFormat="1" applyFont="1" applyFill="1" applyAlignment="1">
      <alignment horizontal="left" wrapText="1"/>
    </xf>
    <xf numFmtId="165" fontId="3" fillId="0" borderId="0" xfId="1" applyNumberFormat="1" applyFont="1"/>
    <xf numFmtId="0" fontId="2" fillId="0" borderId="0" xfId="0" applyNumberFormat="1" applyFont="1"/>
    <xf numFmtId="37" fontId="2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49" fontId="24" fillId="0" borderId="0" xfId="3" quotePrefix="1" applyNumberFormat="1" applyFont="1" applyFill="1" applyAlignment="1">
      <alignment horizontal="center" wrapText="1"/>
    </xf>
    <xf numFmtId="49" fontId="24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67" fontId="20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165" fontId="24" fillId="0" borderId="0" xfId="0" applyNumberFormat="1" applyFont="1" applyFill="1" applyAlignment="1">
      <alignment horizontal="center"/>
    </xf>
    <xf numFmtId="165" fontId="24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" fillId="0" borderId="0" xfId="15" applyNumberFormat="1" applyFont="1" applyFill="1"/>
    <xf numFmtId="165" fontId="2" fillId="0" borderId="0" xfId="15" applyNumberFormat="1" applyFont="1" applyFill="1" applyBorder="1" applyAlignment="1">
      <alignment horizontal="left"/>
    </xf>
    <xf numFmtId="165" fontId="3" fillId="0" borderId="0" xfId="15" applyNumberFormat="1" applyFont="1" applyFill="1"/>
    <xf numFmtId="165" fontId="3" fillId="0" borderId="0" xfId="15" applyNumberFormat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165" fontId="24" fillId="0" borderId="0" xfId="15" applyNumberFormat="1" applyFont="1" applyFill="1"/>
    <xf numFmtId="165" fontId="24" fillId="0" borderId="0" xfId="15" applyNumberFormat="1" applyFont="1" applyFill="1" applyBorder="1" applyAlignment="1">
      <alignment horizontal="left"/>
    </xf>
    <xf numFmtId="0" fontId="20" fillId="0" borderId="0" xfId="0" applyFont="1" applyFill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65" fontId="5" fillId="0" borderId="0" xfId="5" quotePrefix="1" applyNumberFormat="1" applyFont="1" applyFill="1" applyBorder="1" applyAlignment="1">
      <alignment horizontal="right"/>
    </xf>
    <xf numFmtId="169" fontId="2" fillId="0" borderId="0" xfId="0" applyNumberFormat="1" applyFont="1" applyFill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169" fontId="2" fillId="0" borderId="3" xfId="1" applyNumberFormat="1" applyFont="1" applyFill="1" applyBorder="1"/>
    <xf numFmtId="169" fontId="2" fillId="0" borderId="0" xfId="1" applyNumberFormat="1" applyFont="1" applyFill="1" applyBorder="1"/>
    <xf numFmtId="0" fontId="20" fillId="0" borderId="0" xfId="0" applyNumberFormat="1" applyFont="1" applyFill="1" applyAlignment="1">
      <alignment wrapText="1"/>
    </xf>
    <xf numFmtId="169" fontId="3" fillId="0" borderId="0" xfId="1" applyNumberFormat="1" applyFont="1" applyFill="1"/>
    <xf numFmtId="169" fontId="3" fillId="0" borderId="0" xfId="1" applyNumberFormat="1" applyFont="1" applyFill="1" applyBorder="1"/>
    <xf numFmtId="0" fontId="3" fillId="0" borderId="0" xfId="12" applyFont="1" applyFill="1"/>
    <xf numFmtId="0" fontId="2" fillId="0" borderId="0" xfId="14" applyFont="1" applyFill="1"/>
    <xf numFmtId="169" fontId="20" fillId="0" borderId="0" xfId="1" applyNumberFormat="1" applyFont="1" applyFill="1"/>
    <xf numFmtId="169" fontId="20" fillId="0" borderId="0" xfId="1" applyNumberFormat="1" applyFont="1" applyFill="1" applyBorder="1"/>
    <xf numFmtId="169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center"/>
    </xf>
    <xf numFmtId="169" fontId="2" fillId="0" borderId="0" xfId="1" applyNumberFormat="1" applyFont="1" applyFill="1"/>
    <xf numFmtId="171" fontId="2" fillId="0" borderId="0" xfId="2" applyNumberFormat="1" applyFont="1" applyFill="1"/>
    <xf numFmtId="169" fontId="25" fillId="0" borderId="0" xfId="1" applyNumberFormat="1" applyFont="1" applyFill="1"/>
    <xf numFmtId="169" fontId="25" fillId="0" borderId="0" xfId="1" applyNumberFormat="1" applyFont="1" applyFill="1" applyBorder="1"/>
    <xf numFmtId="169" fontId="2" fillId="0" borderId="4" xfId="1" applyNumberFormat="1" applyFont="1" applyFill="1" applyBorder="1"/>
    <xf numFmtId="0" fontId="3" fillId="0" borderId="0" xfId="11" applyFont="1" applyFill="1"/>
    <xf numFmtId="172" fontId="3" fillId="0" borderId="0" xfId="0" applyNumberFormat="1" applyFont="1" applyFill="1" applyAlignment="1">
      <alignment vertical="center" wrapText="1"/>
    </xf>
    <xf numFmtId="0" fontId="5" fillId="0" borderId="0" xfId="0" applyFont="1" applyFill="1"/>
    <xf numFmtId="43" fontId="3" fillId="0" borderId="0" xfId="0" applyNumberFormat="1" applyFont="1" applyFill="1" applyBorder="1"/>
    <xf numFmtId="164" fontId="4" fillId="0" borderId="0" xfId="1" applyNumberFormat="1" applyFont="1" applyFill="1"/>
    <xf numFmtId="174" fontId="3" fillId="0" borderId="0" xfId="1" applyNumberFormat="1" applyFont="1" applyFill="1" applyAlignment="1">
      <alignment horizontal="right"/>
    </xf>
    <xf numFmtId="165" fontId="4" fillId="0" borderId="0" xfId="1" applyNumberFormat="1" applyFont="1"/>
    <xf numFmtId="165" fontId="2" fillId="0" borderId="0" xfId="15" applyNumberFormat="1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165" fontId="7" fillId="0" borderId="0" xfId="1" applyNumberFormat="1" applyFont="1" applyFill="1" applyAlignment="1">
      <alignment horizontal="left"/>
    </xf>
    <xf numFmtId="165" fontId="11" fillId="0" borderId="0" xfId="1" applyNumberFormat="1" applyFont="1" applyFill="1" applyAlignment="1">
      <alignment horizontal="left"/>
    </xf>
    <xf numFmtId="165" fontId="7" fillId="2" borderId="0" xfId="1" applyNumberFormat="1" applyFont="1" applyFill="1" applyAlignment="1">
      <alignment horizontal="left"/>
    </xf>
    <xf numFmtId="165" fontId="7" fillId="0" borderId="0" xfId="4" applyNumberFormat="1" applyFont="1" applyFill="1" applyAlignment="1">
      <alignment horizontal="left"/>
    </xf>
    <xf numFmtId="165" fontId="11" fillId="0" borderId="0" xfId="4" applyNumberFormat="1" applyFont="1" applyFill="1" applyBorder="1" applyAlignment="1">
      <alignment horizontal="left"/>
    </xf>
    <xf numFmtId="3" fontId="7" fillId="0" borderId="0" xfId="3" applyNumberFormat="1" applyFont="1" applyFill="1" applyAlignment="1">
      <alignment horizontal="left"/>
    </xf>
    <xf numFmtId="173" fontId="7" fillId="0" borderId="0" xfId="4" applyNumberFormat="1" applyFont="1" applyFill="1" applyAlignment="1">
      <alignment horizontal="left"/>
    </xf>
    <xf numFmtId="43" fontId="9" fillId="0" borderId="0" xfId="1" applyNumberFormat="1" applyFont="1" applyFill="1" applyAlignment="1">
      <alignment horizontal="center" wrapText="1"/>
    </xf>
    <xf numFmtId="43" fontId="9" fillId="0" borderId="0" xfId="1" applyNumberFormat="1" applyFont="1" applyAlignment="1">
      <alignment horizontal="center" wrapText="1"/>
    </xf>
    <xf numFmtId="0" fontId="11" fillId="0" borderId="0" xfId="0" quotePrefix="1" applyFont="1" applyFill="1" applyAlignment="1">
      <alignment vertical="center" wrapText="1"/>
    </xf>
    <xf numFmtId="165" fontId="26" fillId="0" borderId="0" xfId="1" applyNumberFormat="1" applyFont="1" applyFill="1"/>
    <xf numFmtId="0" fontId="7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65" fontId="26" fillId="0" borderId="0" xfId="0" applyNumberFormat="1" applyFont="1" applyFill="1"/>
    <xf numFmtId="0" fontId="3" fillId="0" borderId="0" xfId="1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165" fontId="5" fillId="0" borderId="0" xfId="5" quotePrefix="1" applyNumberFormat="1" applyFont="1" applyFill="1" applyAlignment="1">
      <alignment horizontal="center"/>
    </xf>
    <xf numFmtId="167" fontId="19" fillId="0" borderId="0" xfId="0" applyNumberFormat="1" applyFont="1" applyFill="1" applyAlignment="1">
      <alignment horizontal="center"/>
    </xf>
    <xf numFmtId="167" fontId="20" fillId="0" borderId="0" xfId="0" applyNumberFormat="1" applyFont="1" applyFill="1" applyAlignment="1">
      <alignment horizontal="center"/>
    </xf>
  </cellXfs>
  <cellStyles count="16">
    <cellStyle name="Comma" xfId="1" builtinId="3"/>
    <cellStyle name="Comma 0.00" xfId="3"/>
    <cellStyle name="Comma 10" xfId="15"/>
    <cellStyle name="Comma 2" xfId="4"/>
    <cellStyle name="Comma 3" xfId="5"/>
    <cellStyle name="Hyperlink" xfId="6" builtinId="8"/>
    <cellStyle name="Normal" xfId="0" builtinId="0"/>
    <cellStyle name="Normal 10" xfId="11"/>
    <cellStyle name="Normal 11" xfId="12"/>
    <cellStyle name="Normal 12" xfId="13"/>
    <cellStyle name="Normal 13" xfId="14"/>
    <cellStyle name="Normal 14" xfId="7"/>
    <cellStyle name="Normal 15" xfId="8"/>
    <cellStyle name="Normal 19" xfId="9"/>
    <cellStyle name="Normal 2" xfId="2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29" sqref="I29"/>
    </sheetView>
  </sheetViews>
  <sheetFormatPr defaultColWidth="9" defaultRowHeight="15" x14ac:dyDescent="0.25"/>
  <cols>
    <col min="1" max="2" width="9" style="28"/>
    <col min="3" max="3" width="13.28515625" style="28" customWidth="1"/>
    <col min="4" max="4" width="9" style="28"/>
    <col min="5" max="5" width="9" style="28" customWidth="1"/>
    <col min="6" max="16384" width="9" style="28"/>
  </cols>
  <sheetData>
    <row r="1" spans="1:7" x14ac:dyDescent="0.25">
      <c r="A1" s="36" t="s">
        <v>0</v>
      </c>
    </row>
    <row r="2" spans="1:7" x14ac:dyDescent="0.25">
      <c r="C2" s="22" t="s">
        <v>34</v>
      </c>
    </row>
    <row r="3" spans="1:7" x14ac:dyDescent="0.25">
      <c r="A3" s="20"/>
      <c r="B3" s="20"/>
      <c r="C3" s="21" t="s">
        <v>124</v>
      </c>
      <c r="D3" s="20"/>
      <c r="E3" s="20"/>
    </row>
    <row r="4" spans="1:7" x14ac:dyDescent="0.25">
      <c r="A4" s="20"/>
      <c r="B4" s="20"/>
      <c r="C4" s="21" t="s">
        <v>134</v>
      </c>
      <c r="D4" s="20"/>
      <c r="E4" s="20"/>
    </row>
    <row r="5" spans="1:7" x14ac:dyDescent="0.25">
      <c r="A5" s="19"/>
    </row>
    <row r="6" spans="1:7" x14ac:dyDescent="0.25">
      <c r="A6" s="29" t="s">
        <v>44</v>
      </c>
    </row>
    <row r="7" spans="1:7" x14ac:dyDescent="0.25">
      <c r="A7" s="29" t="s">
        <v>45</v>
      </c>
    </row>
    <row r="8" spans="1:7" x14ac:dyDescent="0.25">
      <c r="A8" s="29" t="s">
        <v>46</v>
      </c>
    </row>
    <row r="9" spans="1:7" x14ac:dyDescent="0.25">
      <c r="A9" s="29" t="s">
        <v>47</v>
      </c>
    </row>
    <row r="10" spans="1:7" x14ac:dyDescent="0.25">
      <c r="A10" s="29" t="s">
        <v>48</v>
      </c>
    </row>
    <row r="12" spans="1:7" x14ac:dyDescent="0.25">
      <c r="A12" s="23"/>
      <c r="B12" s="23"/>
      <c r="C12" s="23"/>
      <c r="D12" s="23"/>
      <c r="E12" s="23"/>
      <c r="F12" s="23"/>
      <c r="G12" s="23"/>
    </row>
    <row r="13" spans="1:7" x14ac:dyDescent="0.25">
      <c r="A13" s="24" t="s">
        <v>142</v>
      </c>
      <c r="B13" s="23"/>
      <c r="C13" s="23"/>
      <c r="D13" s="23"/>
      <c r="E13" s="23"/>
      <c r="F13" s="23"/>
      <c r="G13" s="23"/>
    </row>
    <row r="14" spans="1:7" x14ac:dyDescent="0.25">
      <c r="A14" s="24" t="s">
        <v>130</v>
      </c>
      <c r="B14" s="23"/>
      <c r="C14" s="23"/>
      <c r="D14" s="23"/>
      <c r="E14" s="23"/>
      <c r="F14" s="23"/>
      <c r="G14" s="23"/>
    </row>
    <row r="15" spans="1:7" x14ac:dyDescent="0.25">
      <c r="A15" s="23"/>
      <c r="B15" s="23"/>
      <c r="C15" s="23"/>
      <c r="D15" s="23"/>
      <c r="E15" s="23"/>
      <c r="F15" s="23"/>
      <c r="G15" s="23"/>
    </row>
    <row r="16" spans="1:7" x14ac:dyDescent="0.25">
      <c r="A16" s="23"/>
      <c r="B16" s="23"/>
      <c r="C16" s="23"/>
      <c r="D16" s="23"/>
      <c r="E16" s="23"/>
      <c r="F16" s="23"/>
      <c r="G16" s="23"/>
    </row>
  </sheetData>
  <hyperlinks>
    <hyperlink ref="A9" location="'Sit fluxurilor de trezorerie'!A1" display="SITUATIA FLUXURILOR DE NUMERAR"/>
    <hyperlink ref="A7" location="'Sit profitului sau pierderii'!A1" display="SITUATIA PROFITULUI SAU PIERDERII PENTRU PERIOADA DE NOUA LUNI INCHEIATA LA 30 SEPTEMBRIE 2020"/>
    <hyperlink ref="A6" location="'Sit pozitiei financiare'!A1" display="SITUATIA INDIVIDUALA A POZITIEI FINANCIARE"/>
    <hyperlink ref="A8" location="'Alte elemente ale rezultatului '!A1" display="ALTE ELEMENTE ALE REZULTATULUI"/>
    <hyperlink ref="A10" location="'Sit modificarilor capitalurilor'!A1" display="SITUATIA MODIFICARILOR CAPITALURILOR PROPRII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zoomScaleNormal="100" workbookViewId="0">
      <selection activeCell="B58" sqref="B58:E59"/>
    </sheetView>
  </sheetViews>
  <sheetFormatPr defaultColWidth="9" defaultRowHeight="11.25" x14ac:dyDescent="0.2"/>
  <cols>
    <col min="1" max="1" width="43.140625" style="3" customWidth="1"/>
    <col min="2" max="2" width="18.5703125" style="2" bestFit="1" customWidth="1"/>
    <col min="3" max="3" width="17.7109375" style="1" customWidth="1"/>
    <col min="4" max="4" width="21.85546875" style="30" customWidth="1"/>
    <col min="5" max="5" width="18.140625" style="30" bestFit="1" customWidth="1"/>
    <col min="6" max="6" width="8.140625" style="56" customWidth="1"/>
    <col min="7" max="7" width="4.85546875" style="56" customWidth="1"/>
    <col min="8" max="8" width="55.85546875" style="51" bestFit="1" customWidth="1"/>
    <col min="9" max="9" width="5.7109375" style="52" bestFit="1" customWidth="1"/>
    <col min="10" max="10" width="9" style="30"/>
    <col min="11" max="11" width="6.5703125" style="30" bestFit="1" customWidth="1"/>
    <col min="12" max="12" width="5.7109375" style="30" bestFit="1" customWidth="1"/>
    <col min="13" max="13" width="6.5703125" style="30" bestFit="1" customWidth="1"/>
    <col min="14" max="14" width="5.7109375" style="30" bestFit="1" customWidth="1"/>
    <col min="15" max="16384" width="9" style="30"/>
  </cols>
  <sheetData>
    <row r="1" spans="1:9" x14ac:dyDescent="0.2">
      <c r="A1" s="75" t="s">
        <v>0</v>
      </c>
      <c r="H1" s="76"/>
    </row>
    <row r="2" spans="1:9" x14ac:dyDescent="0.2">
      <c r="A2" s="37" t="s">
        <v>135</v>
      </c>
      <c r="H2" s="76"/>
    </row>
    <row r="3" spans="1:9" x14ac:dyDescent="0.2">
      <c r="A3" s="65" t="s">
        <v>108</v>
      </c>
    </row>
    <row r="4" spans="1:9" x14ac:dyDescent="0.2">
      <c r="A4" s="4"/>
      <c r="B4" s="5"/>
      <c r="C4" s="6"/>
    </row>
    <row r="5" spans="1:9" ht="13.5" x14ac:dyDescent="0.35">
      <c r="A5" s="7"/>
      <c r="B5" s="70" t="s">
        <v>141</v>
      </c>
      <c r="C5" s="25" t="s">
        <v>111</v>
      </c>
      <c r="D5" s="70" t="s">
        <v>141</v>
      </c>
      <c r="E5" s="25" t="s">
        <v>111</v>
      </c>
      <c r="F5" s="27"/>
    </row>
    <row r="6" spans="1:9" x14ac:dyDescent="0.2">
      <c r="A6" s="1"/>
      <c r="B6" s="148" t="s">
        <v>125</v>
      </c>
      <c r="C6" s="148" t="s">
        <v>35</v>
      </c>
      <c r="D6" s="148" t="s">
        <v>125</v>
      </c>
      <c r="E6" s="148" t="s">
        <v>35</v>
      </c>
      <c r="F6" s="27"/>
    </row>
    <row r="7" spans="1:9" x14ac:dyDescent="0.2">
      <c r="A7" s="1"/>
      <c r="B7" s="71" t="s">
        <v>50</v>
      </c>
      <c r="C7" s="71" t="s">
        <v>50</v>
      </c>
      <c r="D7" s="71" t="s">
        <v>51</v>
      </c>
      <c r="E7" s="71" t="s">
        <v>51</v>
      </c>
      <c r="F7" s="72"/>
    </row>
    <row r="8" spans="1:9" x14ac:dyDescent="0.2">
      <c r="A8" s="1"/>
      <c r="B8" s="71"/>
      <c r="C8" s="71"/>
      <c r="D8" s="150" t="s">
        <v>52</v>
      </c>
      <c r="E8" s="150"/>
      <c r="F8" s="57"/>
      <c r="H8" s="132"/>
      <c r="I8" s="32"/>
    </row>
    <row r="9" spans="1:9" x14ac:dyDescent="0.2">
      <c r="A9" s="1" t="s">
        <v>1</v>
      </c>
      <c r="B9" s="9">
        <v>7994949.6000000006</v>
      </c>
      <c r="C9" s="9">
        <v>9469706.8200000022</v>
      </c>
      <c r="D9" s="9">
        <v>37915248.983040005</v>
      </c>
      <c r="E9" s="9">
        <v>44909137.623168007</v>
      </c>
      <c r="F9" s="42"/>
      <c r="H9" s="133"/>
      <c r="I9" s="32"/>
    </row>
    <row r="10" spans="1:9" x14ac:dyDescent="0.2">
      <c r="A10" s="1" t="s">
        <v>2</v>
      </c>
      <c r="B10" s="9">
        <v>82871706</v>
      </c>
      <c r="C10" s="9">
        <v>82871706</v>
      </c>
      <c r="D10" s="9">
        <v>393010778.53439999</v>
      </c>
      <c r="E10" s="9">
        <v>393010778.53439999</v>
      </c>
      <c r="F10" s="42"/>
      <c r="H10" s="133"/>
      <c r="I10" s="32"/>
    </row>
    <row r="11" spans="1:9" x14ac:dyDescent="0.2">
      <c r="A11" s="1" t="s">
        <v>3</v>
      </c>
      <c r="B11" s="9">
        <v>1238848848.1462307</v>
      </c>
      <c r="C11" s="9">
        <v>1261644352.220237</v>
      </c>
      <c r="D11" s="9">
        <v>5875116777.4486847</v>
      </c>
      <c r="E11" s="9">
        <v>5983222175.9692516</v>
      </c>
      <c r="F11" s="42"/>
      <c r="H11" s="133"/>
      <c r="I11" s="32"/>
    </row>
    <row r="12" spans="1:9" x14ac:dyDescent="0.2">
      <c r="A12" s="16" t="s">
        <v>98</v>
      </c>
      <c r="B12" s="9">
        <v>112129864.05422033</v>
      </c>
      <c r="C12" s="9">
        <v>109604968.15085454</v>
      </c>
      <c r="D12" s="9">
        <v>531764667.29073453</v>
      </c>
      <c r="E12" s="9">
        <v>519790600.95861256</v>
      </c>
      <c r="F12" s="42"/>
      <c r="H12" s="133"/>
      <c r="I12" s="32"/>
    </row>
    <row r="13" spans="1:9" hidden="1" x14ac:dyDescent="0.2">
      <c r="A13" s="1"/>
      <c r="B13" s="9">
        <v>0</v>
      </c>
      <c r="C13" s="9">
        <v>0</v>
      </c>
      <c r="D13" s="9">
        <v>0</v>
      </c>
      <c r="E13" s="9">
        <v>0</v>
      </c>
      <c r="F13" s="42"/>
      <c r="H13" s="133"/>
      <c r="I13" s="32"/>
    </row>
    <row r="14" spans="1:9" x14ac:dyDescent="0.2">
      <c r="A14" s="1" t="s">
        <v>49</v>
      </c>
      <c r="B14" s="9">
        <v>3949945.92</v>
      </c>
      <c r="C14" s="9">
        <v>3139455.08</v>
      </c>
      <c r="D14" s="9">
        <v>18732223.531007998</v>
      </c>
      <c r="E14" s="9">
        <v>14888551.771392001</v>
      </c>
      <c r="F14" s="42"/>
      <c r="H14" s="133"/>
      <c r="I14" s="32"/>
    </row>
    <row r="15" spans="1:9" hidden="1" x14ac:dyDescent="0.2">
      <c r="A15" s="16" t="s">
        <v>97</v>
      </c>
      <c r="B15" s="9">
        <v>2.514570951461792E-8</v>
      </c>
      <c r="C15" s="9">
        <v>2.514570951461792E-8</v>
      </c>
      <c r="D15" s="9">
        <v>1.1925101280212403E-7</v>
      </c>
      <c r="E15" s="9">
        <v>1.1925101280212403E-7</v>
      </c>
      <c r="F15" s="42"/>
      <c r="H15" s="133"/>
      <c r="I15" s="32"/>
    </row>
    <row r="16" spans="1:9" x14ac:dyDescent="0.2">
      <c r="A16" s="33" t="s">
        <v>4</v>
      </c>
      <c r="B16" s="10">
        <f>SUM(B9:B15)</f>
        <v>1445795313.7204511</v>
      </c>
      <c r="C16" s="10">
        <f t="shared" ref="C16:E16" si="0">SUM(C9:C15)</f>
        <v>1466730188.2710915</v>
      </c>
      <c r="D16" s="10">
        <f t="shared" si="0"/>
        <v>6856539695.7878666</v>
      </c>
      <c r="E16" s="10">
        <f t="shared" si="0"/>
        <v>6955821244.8568239</v>
      </c>
      <c r="F16" s="55"/>
      <c r="H16" s="133"/>
      <c r="I16" s="32"/>
    </row>
    <row r="17" spans="1:9" hidden="1" x14ac:dyDescent="0.2">
      <c r="A17" s="11"/>
      <c r="B17" s="8"/>
      <c r="C17" s="8"/>
      <c r="H17" s="133"/>
      <c r="I17" s="32"/>
    </row>
    <row r="18" spans="1:9" x14ac:dyDescent="0.2">
      <c r="A18" s="1" t="s">
        <v>5</v>
      </c>
      <c r="B18" s="9">
        <v>486850246.57104999</v>
      </c>
      <c r="C18" s="9">
        <v>329204004.73709178</v>
      </c>
      <c r="D18" s="9">
        <v>2308838609.3385472</v>
      </c>
      <c r="E18" s="9">
        <v>1561217072.0651841</v>
      </c>
      <c r="F18" s="42"/>
      <c r="H18" s="133"/>
      <c r="I18" s="32"/>
    </row>
    <row r="19" spans="1:9" x14ac:dyDescent="0.2">
      <c r="A19" s="16" t="s">
        <v>93</v>
      </c>
      <c r="B19" s="9">
        <v>895714730.49534464</v>
      </c>
      <c r="C19" s="9">
        <v>690550528.89558804</v>
      </c>
      <c r="D19" s="9">
        <v>4247837537.9011226</v>
      </c>
      <c r="E19" s="9">
        <v>3274866828.2344365</v>
      </c>
      <c r="F19" s="42"/>
      <c r="H19" s="133"/>
      <c r="I19" s="32"/>
    </row>
    <row r="20" spans="1:9" x14ac:dyDescent="0.2">
      <c r="A20" s="1" t="s">
        <v>6</v>
      </c>
      <c r="B20" s="9">
        <v>8096767.0600000005</v>
      </c>
      <c r="C20" s="9">
        <v>23958794.169999998</v>
      </c>
      <c r="D20" s="9">
        <v>38398108.105344005</v>
      </c>
      <c r="E20" s="9">
        <v>113622185.47180799</v>
      </c>
      <c r="F20" s="42"/>
      <c r="H20" s="133"/>
      <c r="I20" s="32"/>
    </row>
    <row r="21" spans="1:9" x14ac:dyDescent="0.2">
      <c r="A21" s="1" t="s">
        <v>7</v>
      </c>
      <c r="B21" s="9">
        <v>20483405.299999997</v>
      </c>
      <c r="C21" s="9">
        <v>50091260.75</v>
      </c>
      <c r="D21" s="9">
        <v>97140501.294719979</v>
      </c>
      <c r="E21" s="9">
        <v>237552794.5108</v>
      </c>
      <c r="F21" s="42"/>
      <c r="H21" s="133"/>
      <c r="I21" s="32"/>
    </row>
    <row r="22" spans="1:9" x14ac:dyDescent="0.2">
      <c r="A22" s="7" t="s">
        <v>8</v>
      </c>
      <c r="B22" s="10">
        <f t="shared" ref="B22:E22" si="1">SUM(B18:B21)</f>
        <v>1411145149.4263945</v>
      </c>
      <c r="C22" s="10">
        <f t="shared" si="1"/>
        <v>1093804588.5526798</v>
      </c>
      <c r="D22" s="10">
        <f t="shared" si="1"/>
        <v>6692214756.6397333</v>
      </c>
      <c r="E22" s="10">
        <f t="shared" si="1"/>
        <v>5187258880.2822294</v>
      </c>
      <c r="F22" s="55"/>
      <c r="H22" s="133"/>
      <c r="I22" s="32"/>
    </row>
    <row r="23" spans="1:9" s="31" customFormat="1" x14ac:dyDescent="0.2">
      <c r="A23" s="1"/>
      <c r="B23" s="8"/>
      <c r="C23" s="8"/>
      <c r="D23" s="8"/>
      <c r="E23" s="8"/>
      <c r="F23" s="60"/>
      <c r="G23" s="60"/>
      <c r="H23" s="133"/>
      <c r="I23" s="16"/>
    </row>
    <row r="24" spans="1:9" ht="12" thickBot="1" x14ac:dyDescent="0.25">
      <c r="A24" s="7" t="s">
        <v>9</v>
      </c>
      <c r="B24" s="12">
        <f>+B16+B22</f>
        <v>2856940463.1468458</v>
      </c>
      <c r="C24" s="12">
        <f t="shared" ref="C24:E24" si="2">+C16+C22</f>
        <v>2560534776.8237715</v>
      </c>
      <c r="D24" s="12">
        <f t="shared" si="2"/>
        <v>13548754452.427601</v>
      </c>
      <c r="E24" s="12">
        <f t="shared" si="2"/>
        <v>12143080125.139053</v>
      </c>
      <c r="F24" s="55"/>
      <c r="H24" s="133"/>
      <c r="I24" s="32"/>
    </row>
    <row r="25" spans="1:9" ht="12" hidden="1" thickTop="1" x14ac:dyDescent="0.2">
      <c r="A25" s="1"/>
      <c r="B25" s="64">
        <v>0</v>
      </c>
      <c r="C25" s="64">
        <v>0</v>
      </c>
      <c r="D25" s="64">
        <v>0</v>
      </c>
      <c r="E25" s="64">
        <v>0</v>
      </c>
      <c r="F25" s="58"/>
      <c r="H25" s="133"/>
      <c r="I25" s="32"/>
    </row>
    <row r="26" spans="1:9" hidden="1" x14ac:dyDescent="0.2">
      <c r="A26" s="1"/>
      <c r="B26" s="8"/>
      <c r="C26" s="8"/>
      <c r="H26" s="133"/>
      <c r="I26" s="32"/>
    </row>
    <row r="27" spans="1:9" ht="12" thickTop="1" x14ac:dyDescent="0.2">
      <c r="A27" s="16" t="s">
        <v>94</v>
      </c>
      <c r="B27" s="9">
        <v>881102250.18999994</v>
      </c>
      <c r="C27" s="9">
        <v>881102250.18999994</v>
      </c>
      <c r="D27" s="9">
        <v>4178539311.3010554</v>
      </c>
      <c r="E27" s="9">
        <v>4178539311.3010554</v>
      </c>
      <c r="F27" s="42"/>
      <c r="H27" s="133"/>
      <c r="I27" s="32"/>
    </row>
    <row r="28" spans="1:9" x14ac:dyDescent="0.2">
      <c r="A28" s="1" t="s">
        <v>10</v>
      </c>
      <c r="B28" s="9">
        <v>74050517.840000004</v>
      </c>
      <c r="C28" s="9">
        <v>74050517.840000004</v>
      </c>
      <c r="D28" s="9">
        <v>351177175.804416</v>
      </c>
      <c r="E28" s="9">
        <v>351177175.804416</v>
      </c>
      <c r="F28" s="42"/>
      <c r="H28" s="133"/>
      <c r="I28" s="32"/>
    </row>
    <row r="29" spans="1:9" x14ac:dyDescent="0.2">
      <c r="A29" s="16" t="s">
        <v>95</v>
      </c>
      <c r="B29" s="9">
        <v>311636330.42009014</v>
      </c>
      <c r="C29" s="9">
        <v>311636330.42009014</v>
      </c>
      <c r="D29" s="9">
        <v>1477904133.3842354</v>
      </c>
      <c r="E29" s="9">
        <v>1477904133.3842354</v>
      </c>
      <c r="F29" s="42"/>
      <c r="H29" s="133"/>
      <c r="I29" s="32"/>
    </row>
    <row r="30" spans="1:9" x14ac:dyDescent="0.2">
      <c r="A30" s="1" t="s">
        <v>11</v>
      </c>
      <c r="B30" s="9">
        <v>-67674482.86837858</v>
      </c>
      <c r="C30" s="9">
        <v>14810715.491621407</v>
      </c>
      <c r="D30" s="9">
        <v>-320939467.55499858</v>
      </c>
      <c r="E30" s="9">
        <v>70238337.147465363</v>
      </c>
      <c r="F30" s="42"/>
      <c r="H30" s="133"/>
      <c r="I30" s="32"/>
    </row>
    <row r="31" spans="1:9" x14ac:dyDescent="0.2">
      <c r="A31" s="16" t="s">
        <v>53</v>
      </c>
      <c r="B31" s="9">
        <v>1059285994.6215652</v>
      </c>
      <c r="C31" s="9">
        <v>1059285994.6215652</v>
      </c>
      <c r="D31" s="9">
        <v>5023557899.8933105</v>
      </c>
      <c r="E31" s="9">
        <v>5023557899.8933105</v>
      </c>
      <c r="F31" s="42"/>
      <c r="H31" s="133"/>
      <c r="I31" s="32"/>
    </row>
    <row r="32" spans="1:9" x14ac:dyDescent="0.2">
      <c r="A32" s="16" t="s">
        <v>54</v>
      </c>
      <c r="B32" s="9">
        <v>-596832659</v>
      </c>
      <c r="C32" s="9">
        <v>-596832659</v>
      </c>
      <c r="D32" s="9">
        <v>-2830419202.0415998</v>
      </c>
      <c r="E32" s="9">
        <v>-2830419202.0415998</v>
      </c>
      <c r="F32" s="42"/>
      <c r="H32" s="133"/>
      <c r="I32" s="32"/>
    </row>
    <row r="33" spans="1:14" x14ac:dyDescent="0.2">
      <c r="A33" s="16" t="s">
        <v>76</v>
      </c>
      <c r="B33" s="9">
        <v>-1298468407.8920143</v>
      </c>
      <c r="C33" s="9">
        <v>-1112612836.0237627</v>
      </c>
      <c r="D33" s="9">
        <v>-6157856577.5870886</v>
      </c>
      <c r="E33" s="9">
        <v>-5276455114.1790924</v>
      </c>
      <c r="F33" s="42"/>
      <c r="H33" s="133"/>
      <c r="I33" s="32"/>
    </row>
    <row r="34" spans="1:14" x14ac:dyDescent="0.2">
      <c r="A34" s="16" t="s">
        <v>96</v>
      </c>
      <c r="B34" s="9">
        <v>59898003.417844698</v>
      </c>
      <c r="C34" s="9">
        <v>-185855571.72846028</v>
      </c>
      <c r="D34" s="9">
        <v>284060291.40878671</v>
      </c>
      <c r="E34" s="9">
        <v>-881401463.36505008</v>
      </c>
      <c r="F34" s="42"/>
      <c r="H34" s="133"/>
      <c r="I34" s="32"/>
    </row>
    <row r="35" spans="1:14" ht="22.5" x14ac:dyDescent="0.2">
      <c r="A35" s="73" t="s">
        <v>55</v>
      </c>
      <c r="B35" s="43">
        <f>SUM(B27:B34)</f>
        <v>422997546.72910708</v>
      </c>
      <c r="C35" s="43">
        <f t="shared" ref="C35:E35" si="3">SUM(C27:C34)</f>
        <v>445584741.81105375</v>
      </c>
      <c r="D35" s="43">
        <f t="shared" si="3"/>
        <v>2006023564.6081171</v>
      </c>
      <c r="E35" s="43">
        <f t="shared" si="3"/>
        <v>2113141077.9447415</v>
      </c>
      <c r="F35" s="55"/>
      <c r="H35" s="134"/>
      <c r="I35" s="32"/>
    </row>
    <row r="36" spans="1:14" x14ac:dyDescent="0.2">
      <c r="A36" s="16" t="s">
        <v>56</v>
      </c>
      <c r="B36" s="9">
        <v>15487726.977475919</v>
      </c>
      <c r="C36" s="9">
        <v>16995744.003463451</v>
      </c>
      <c r="D36" s="9">
        <v>73448996.417981803</v>
      </c>
      <c r="E36" s="9">
        <v>80600616.362025067</v>
      </c>
      <c r="F36" s="42"/>
      <c r="H36" s="133"/>
      <c r="I36" s="32"/>
    </row>
    <row r="37" spans="1:14" ht="12" thickBot="1" x14ac:dyDescent="0.25">
      <c r="A37" s="7" t="s">
        <v>12</v>
      </c>
      <c r="B37" s="12">
        <f>+B35+B36</f>
        <v>438485273.70658302</v>
      </c>
      <c r="C37" s="12">
        <f t="shared" ref="C37:E37" si="4">+C35+C36</f>
        <v>462580485.8145172</v>
      </c>
      <c r="D37" s="12">
        <f t="shared" si="4"/>
        <v>2079472561.026099</v>
      </c>
      <c r="E37" s="12">
        <f t="shared" si="4"/>
        <v>2193741694.3067665</v>
      </c>
      <c r="F37" s="55"/>
      <c r="H37" s="133"/>
      <c r="I37" s="32"/>
    </row>
    <row r="38" spans="1:14" ht="12" hidden="1" thickTop="1" x14ac:dyDescent="0.2">
      <c r="A38" s="1"/>
      <c r="B38" s="8"/>
      <c r="C38" s="8"/>
      <c r="H38" s="133"/>
      <c r="I38" s="32"/>
    </row>
    <row r="39" spans="1:14" hidden="1" x14ac:dyDescent="0.2">
      <c r="A39" s="1"/>
      <c r="B39" s="8"/>
      <c r="C39" s="8"/>
      <c r="H39" s="133"/>
      <c r="I39" s="32"/>
    </row>
    <row r="40" spans="1:14" hidden="1" x14ac:dyDescent="0.2">
      <c r="A40" s="45" t="s">
        <v>13</v>
      </c>
      <c r="B40" s="44"/>
      <c r="C40" s="44"/>
      <c r="D40" s="46"/>
      <c r="E40" s="46"/>
      <c r="F40" s="59"/>
      <c r="H40" s="135"/>
      <c r="I40" s="32"/>
    </row>
    <row r="41" spans="1:14" ht="12" thickTop="1" x14ac:dyDescent="0.2">
      <c r="A41" s="16" t="s">
        <v>99</v>
      </c>
      <c r="B41" s="8">
        <v>0</v>
      </c>
      <c r="C41" s="8">
        <v>191729051.83000001</v>
      </c>
      <c r="D41" s="8">
        <v>0</v>
      </c>
      <c r="E41" s="8">
        <v>909255855.398592</v>
      </c>
      <c r="F41" s="58"/>
      <c r="H41" s="133"/>
      <c r="I41" s="32"/>
    </row>
    <row r="42" spans="1:14" x14ac:dyDescent="0.2">
      <c r="A42" s="1" t="s">
        <v>14</v>
      </c>
      <c r="B42" s="9">
        <v>84606212.740388021</v>
      </c>
      <c r="C42" s="9">
        <v>84606212.740388021</v>
      </c>
      <c r="D42" s="9">
        <v>401236503.30001616</v>
      </c>
      <c r="E42" s="9">
        <v>401236503.30001616</v>
      </c>
      <c r="F42" s="42"/>
      <c r="H42" s="133"/>
      <c r="I42" s="32"/>
    </row>
    <row r="43" spans="1:14" s="31" customFormat="1" x14ac:dyDescent="0.2">
      <c r="A43" s="16" t="s">
        <v>100</v>
      </c>
      <c r="B43" s="9">
        <v>103337176.8968643</v>
      </c>
      <c r="C43" s="9">
        <v>108237080.71855538</v>
      </c>
      <c r="D43" s="9">
        <v>490066227.71568924</v>
      </c>
      <c r="E43" s="9">
        <v>513303531.59967703</v>
      </c>
      <c r="F43" s="42"/>
      <c r="G43" s="60"/>
      <c r="H43" s="133"/>
      <c r="I43" s="32"/>
      <c r="K43" s="30"/>
      <c r="L43" s="30"/>
      <c r="M43" s="30"/>
      <c r="N43" s="30"/>
    </row>
    <row r="44" spans="1:14" x14ac:dyDescent="0.2">
      <c r="A44" s="16" t="s">
        <v>101</v>
      </c>
      <c r="B44" s="9">
        <v>72659145.679440409</v>
      </c>
      <c r="C44" s="9">
        <v>72659145.679440409</v>
      </c>
      <c r="D44" s="9">
        <v>344578732.47017819</v>
      </c>
      <c r="E44" s="9">
        <v>344578732.47017819</v>
      </c>
      <c r="F44" s="42"/>
      <c r="H44" s="133"/>
      <c r="I44" s="32"/>
    </row>
    <row r="45" spans="1:14" x14ac:dyDescent="0.2">
      <c r="A45" s="16" t="s">
        <v>57</v>
      </c>
      <c r="B45" s="9">
        <v>159549.12000000002</v>
      </c>
      <c r="C45" s="9">
        <v>173749.44</v>
      </c>
      <c r="D45" s="9">
        <v>756645.74668800016</v>
      </c>
      <c r="E45" s="9">
        <v>823989.34425600001</v>
      </c>
      <c r="F45" s="42"/>
      <c r="H45" s="133"/>
      <c r="I45" s="32"/>
    </row>
    <row r="46" spans="1:14" x14ac:dyDescent="0.2">
      <c r="A46" s="7" t="s">
        <v>15</v>
      </c>
      <c r="B46" s="10">
        <f>SUM(B41:B45)</f>
        <v>260762084.43669274</v>
      </c>
      <c r="C46" s="10">
        <f t="shared" ref="C46" si="5">SUM(C41:C45)</f>
        <v>457405240.40838379</v>
      </c>
      <c r="D46" s="10">
        <f>SUM(D41:D45)+1</f>
        <v>1236638110.2325714</v>
      </c>
      <c r="E46" s="10">
        <f>SUM(E41:E45)-1</f>
        <v>2169198611.1127195</v>
      </c>
      <c r="F46" s="55"/>
      <c r="H46" s="133"/>
      <c r="I46" s="32"/>
    </row>
    <row r="47" spans="1:14" hidden="1" x14ac:dyDescent="0.2">
      <c r="A47" s="1"/>
      <c r="B47" s="8"/>
      <c r="C47" s="8"/>
      <c r="D47" s="8"/>
      <c r="E47" s="8"/>
      <c r="F47" s="58"/>
      <c r="H47" s="133"/>
      <c r="I47" s="32"/>
    </row>
    <row r="48" spans="1:14" x14ac:dyDescent="0.2">
      <c r="A48" s="1" t="s">
        <v>16</v>
      </c>
      <c r="B48" s="9">
        <v>1673334676.6269135</v>
      </c>
      <c r="C48" s="9">
        <v>1543053292.6669142</v>
      </c>
      <c r="D48" s="9">
        <v>7935622370.4354744</v>
      </c>
      <c r="E48" s="9">
        <v>7317775936.0935736</v>
      </c>
      <c r="F48" s="42"/>
      <c r="H48" s="133"/>
      <c r="I48" s="32"/>
    </row>
    <row r="49" spans="1:14" s="31" customFormat="1" x14ac:dyDescent="0.2">
      <c r="A49" s="1" t="s">
        <v>17</v>
      </c>
      <c r="B49" s="9">
        <v>82143342.679999992</v>
      </c>
      <c r="C49" s="9">
        <v>44880251.790000014</v>
      </c>
      <c r="D49" s="9">
        <v>389556588.32563198</v>
      </c>
      <c r="E49" s="9">
        <v>212840106.08889607</v>
      </c>
      <c r="F49" s="42"/>
      <c r="G49" s="60"/>
      <c r="H49" s="133"/>
      <c r="I49" s="32"/>
      <c r="K49" s="30"/>
      <c r="L49" s="30"/>
      <c r="M49" s="30"/>
      <c r="N49" s="30"/>
    </row>
    <row r="50" spans="1:14" x14ac:dyDescent="0.2">
      <c r="A50" s="1" t="s">
        <v>100</v>
      </c>
      <c r="B50" s="9">
        <v>4919926.7416224508</v>
      </c>
      <c r="C50" s="9">
        <v>3679908.1184996399</v>
      </c>
      <c r="D50" s="9">
        <v>23332260.57947031</v>
      </c>
      <c r="E50" s="9">
        <v>17451596.261172693</v>
      </c>
      <c r="F50" s="42"/>
      <c r="H50" s="133"/>
      <c r="I50" s="32"/>
    </row>
    <row r="51" spans="1:14" x14ac:dyDescent="0.2">
      <c r="A51" s="1" t="s">
        <v>6</v>
      </c>
      <c r="B51" s="9">
        <v>64757381.579999998</v>
      </c>
      <c r="C51" s="9">
        <v>3478830.26</v>
      </c>
      <c r="D51" s="9">
        <v>307105406.40499198</v>
      </c>
      <c r="E51" s="9">
        <v>16498004.625023998</v>
      </c>
      <c r="F51" s="42"/>
      <c r="H51" s="133"/>
      <c r="I51" s="32"/>
    </row>
    <row r="52" spans="1:14" hidden="1" x14ac:dyDescent="0.2">
      <c r="A52" s="1" t="s">
        <v>102</v>
      </c>
      <c r="B52" s="9">
        <v>0</v>
      </c>
      <c r="C52" s="9">
        <v>0</v>
      </c>
      <c r="D52" s="9">
        <v>0</v>
      </c>
      <c r="E52" s="9">
        <v>0</v>
      </c>
      <c r="F52" s="42"/>
      <c r="H52" s="133"/>
      <c r="I52" s="32"/>
    </row>
    <row r="53" spans="1:14" x14ac:dyDescent="0.2">
      <c r="A53" s="1" t="s">
        <v>103</v>
      </c>
      <c r="B53" s="9">
        <v>332537777.5</v>
      </c>
      <c r="C53" s="9">
        <v>42421794.300000004</v>
      </c>
      <c r="D53" s="9">
        <v>1577027156.016</v>
      </c>
      <c r="E53" s="9">
        <v>201181117.28832</v>
      </c>
      <c r="F53" s="42"/>
      <c r="H53" s="133"/>
      <c r="I53" s="32"/>
    </row>
    <row r="54" spans="1:14" x14ac:dyDescent="0.2">
      <c r="A54" s="16" t="s">
        <v>58</v>
      </c>
      <c r="B54" s="9">
        <v>0</v>
      </c>
      <c r="C54" s="9">
        <v>3034973.6399999997</v>
      </c>
      <c r="D54" s="9">
        <v>0</v>
      </c>
      <c r="E54" s="9">
        <v>14393058.990335999</v>
      </c>
      <c r="F54" s="42"/>
      <c r="H54" s="133"/>
      <c r="I54" s="32"/>
    </row>
    <row r="55" spans="1:14" x14ac:dyDescent="0.2">
      <c r="A55" s="7" t="s">
        <v>18</v>
      </c>
      <c r="B55" s="10">
        <f>SUM(B48:B54)</f>
        <v>2157693105.1285362</v>
      </c>
      <c r="C55" s="10">
        <f t="shared" ref="C55:E55" si="6">SUM(C48:C54)</f>
        <v>1640549050.775414</v>
      </c>
      <c r="D55" s="10">
        <f t="shared" si="6"/>
        <v>10232643781.76157</v>
      </c>
      <c r="E55" s="10">
        <f t="shared" si="6"/>
        <v>7780139819.3473215</v>
      </c>
      <c r="F55" s="55"/>
      <c r="H55" s="133"/>
      <c r="I55" s="32"/>
    </row>
    <row r="56" spans="1:14" hidden="1" x14ac:dyDescent="0.2">
      <c r="A56" s="1"/>
      <c r="B56" s="8"/>
      <c r="C56" s="8"/>
      <c r="D56" s="8"/>
      <c r="E56" s="8"/>
      <c r="F56" s="58"/>
      <c r="H56" s="54"/>
    </row>
    <row r="57" spans="1:14" ht="12" thickBot="1" x14ac:dyDescent="0.25">
      <c r="A57" s="7" t="s">
        <v>19</v>
      </c>
      <c r="B57" s="12">
        <v>2856940463.1419787</v>
      </c>
      <c r="C57" s="12">
        <v>2560534776.8684816</v>
      </c>
      <c r="D57" s="12">
        <v>13548754452.404516</v>
      </c>
      <c r="E57" s="12">
        <v>12143080125.151087</v>
      </c>
      <c r="F57" s="55"/>
      <c r="G57" s="55"/>
      <c r="H57" s="133"/>
      <c r="I57" s="32"/>
    </row>
    <row r="58" spans="1:14" ht="12" thickTop="1" x14ac:dyDescent="0.2">
      <c r="B58" s="128"/>
      <c r="C58" s="128"/>
      <c r="D58" s="128"/>
      <c r="E58" s="128"/>
      <c r="F58" s="61"/>
    </row>
    <row r="59" spans="1:14" x14ac:dyDescent="0.2">
      <c r="B59" s="128"/>
      <c r="C59" s="128"/>
      <c r="D59" s="128"/>
      <c r="E59" s="128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B53" sqref="B53"/>
    </sheetView>
  </sheetViews>
  <sheetFormatPr defaultColWidth="9" defaultRowHeight="11.25" x14ac:dyDescent="0.2"/>
  <cols>
    <col min="1" max="1" width="51.7109375" style="32" customWidth="1"/>
    <col min="2" max="2" width="17.5703125" style="32" customWidth="1"/>
    <col min="3" max="3" width="17" style="32" bestFit="1" customWidth="1"/>
    <col min="4" max="5" width="17" style="30" bestFit="1" customWidth="1"/>
    <col min="6" max="6" width="3" style="30" customWidth="1"/>
    <col min="7" max="7" width="58.140625" style="51" bestFit="1" customWidth="1"/>
    <col min="8" max="8" width="9" style="52"/>
    <col min="9" max="9" width="9" style="30"/>
    <col min="10" max="13" width="4.5703125" style="30" bestFit="1" customWidth="1"/>
    <col min="14" max="16384" width="9" style="30"/>
  </cols>
  <sheetData>
    <row r="1" spans="1:8" x14ac:dyDescent="0.2">
      <c r="A1" s="75" t="s">
        <v>0</v>
      </c>
    </row>
    <row r="2" spans="1:8" x14ac:dyDescent="0.2">
      <c r="A2" s="37" t="s">
        <v>136</v>
      </c>
      <c r="B2" s="30"/>
      <c r="C2" s="30"/>
      <c r="G2" s="77"/>
      <c r="H2" s="30"/>
    </row>
    <row r="3" spans="1:8" x14ac:dyDescent="0.2">
      <c r="A3" s="65" t="s">
        <v>108</v>
      </c>
    </row>
    <row r="4" spans="1:8" x14ac:dyDescent="0.2">
      <c r="A4" s="13"/>
      <c r="B4" s="17"/>
      <c r="C4" s="17"/>
    </row>
    <row r="5" spans="1:8" ht="13.5" x14ac:dyDescent="0.35">
      <c r="A5" s="14"/>
      <c r="B5" s="18" t="s">
        <v>143</v>
      </c>
      <c r="C5" s="18" t="s">
        <v>144</v>
      </c>
      <c r="D5" s="18" t="s">
        <v>143</v>
      </c>
      <c r="E5" s="18" t="s">
        <v>144</v>
      </c>
    </row>
    <row r="6" spans="1:8" x14ac:dyDescent="0.2">
      <c r="A6" s="14"/>
      <c r="B6" s="38" t="s">
        <v>125</v>
      </c>
      <c r="C6" s="38" t="s">
        <v>125</v>
      </c>
      <c r="D6" s="38" t="s">
        <v>125</v>
      </c>
      <c r="E6" s="38" t="s">
        <v>125</v>
      </c>
    </row>
    <row r="7" spans="1:8" x14ac:dyDescent="0.2">
      <c r="A7" s="14"/>
      <c r="B7" s="50" t="s">
        <v>50</v>
      </c>
      <c r="C7" s="50" t="s">
        <v>50</v>
      </c>
      <c r="D7" s="50" t="s">
        <v>51</v>
      </c>
      <c r="E7" s="50" t="s">
        <v>51</v>
      </c>
    </row>
    <row r="8" spans="1:8" x14ac:dyDescent="0.2">
      <c r="A8" s="14"/>
      <c r="B8" s="50"/>
      <c r="C8" s="50"/>
      <c r="D8" s="150" t="s">
        <v>52</v>
      </c>
      <c r="E8" s="150"/>
    </row>
    <row r="9" spans="1:8" x14ac:dyDescent="0.2">
      <c r="A9" s="16" t="s">
        <v>87</v>
      </c>
      <c r="B9" s="39">
        <v>2432974630.6999993</v>
      </c>
      <c r="C9" s="39">
        <v>1645165714</v>
      </c>
      <c r="D9" s="39">
        <v>11538138888.631678</v>
      </c>
      <c r="E9" s="39">
        <v>7802033882.0735998</v>
      </c>
      <c r="G9" s="136"/>
      <c r="H9" s="32"/>
    </row>
    <row r="10" spans="1:8" x14ac:dyDescent="0.2">
      <c r="A10" s="16" t="s">
        <v>88</v>
      </c>
      <c r="B10" s="39">
        <v>-2215912703.8543339</v>
      </c>
      <c r="C10" s="39">
        <v>-1532650870</v>
      </c>
      <c r="D10" s="39">
        <v>-10508744406.758793</v>
      </c>
      <c r="E10" s="39">
        <v>-7268443486.8879995</v>
      </c>
      <c r="G10" s="136"/>
      <c r="H10" s="32"/>
    </row>
    <row r="11" spans="1:8" hidden="1" x14ac:dyDescent="0.2">
      <c r="A11" s="15"/>
      <c r="B11" s="39"/>
      <c r="C11" s="39"/>
      <c r="D11" s="39"/>
      <c r="E11" s="39"/>
      <c r="G11" s="136"/>
      <c r="H11" s="32"/>
    </row>
    <row r="12" spans="1:8" x14ac:dyDescent="0.2">
      <c r="A12" s="33" t="s">
        <v>145</v>
      </c>
      <c r="B12" s="40">
        <f>+B9+B10</f>
        <v>217061926.84566545</v>
      </c>
      <c r="C12" s="40">
        <f t="shared" ref="C12:E12" si="0">+C9+C10</f>
        <v>112514844</v>
      </c>
      <c r="D12" s="40">
        <f t="shared" si="0"/>
        <v>1029394481.8728848</v>
      </c>
      <c r="E12" s="40">
        <f t="shared" si="0"/>
        <v>533590395.18560028</v>
      </c>
      <c r="G12" s="136"/>
      <c r="H12" s="32"/>
    </row>
    <row r="13" spans="1:8" hidden="1" x14ac:dyDescent="0.2">
      <c r="A13" s="15"/>
      <c r="B13" s="39"/>
      <c r="C13" s="39"/>
      <c r="D13" s="39"/>
      <c r="E13" s="39"/>
      <c r="G13" s="136"/>
      <c r="H13" s="32"/>
    </row>
    <row r="14" spans="1:8" x14ac:dyDescent="0.2">
      <c r="A14" s="68" t="s">
        <v>89</v>
      </c>
      <c r="B14" s="39">
        <v>-117678006.53693114</v>
      </c>
      <c r="C14" s="39">
        <v>-104025941</v>
      </c>
      <c r="D14" s="39">
        <v>-558076178.20074224</v>
      </c>
      <c r="E14" s="39">
        <v>-493332622.5984</v>
      </c>
      <c r="G14" s="136"/>
      <c r="H14" s="32"/>
    </row>
    <row r="15" spans="1:8" x14ac:dyDescent="0.2">
      <c r="A15" s="68" t="s">
        <v>21</v>
      </c>
      <c r="B15" s="39">
        <v>144351647.68999997</v>
      </c>
      <c r="C15" s="39">
        <v>5622341.8200000003</v>
      </c>
      <c r="D15" s="39">
        <v>684573254.00505579</v>
      </c>
      <c r="E15" s="39">
        <v>26663393.847168002</v>
      </c>
      <c r="G15" s="136"/>
      <c r="H15" s="32"/>
    </row>
    <row r="16" spans="1:8" x14ac:dyDescent="0.2">
      <c r="A16" s="68" t="s">
        <v>20</v>
      </c>
      <c r="B16" s="39">
        <v>-165678401.75999999</v>
      </c>
      <c r="C16" s="39">
        <v>-15305498.820000004</v>
      </c>
      <c r="D16" s="39">
        <v>-785713252.50662398</v>
      </c>
      <c r="E16" s="39">
        <v>-72584797.603968024</v>
      </c>
      <c r="G16" s="136"/>
      <c r="H16" s="32"/>
    </row>
    <row r="17" spans="1:8" hidden="1" x14ac:dyDescent="0.2">
      <c r="A17" s="15"/>
      <c r="B17" s="39"/>
      <c r="C17" s="39"/>
      <c r="D17" s="39"/>
      <c r="E17" s="39"/>
      <c r="G17" s="132"/>
      <c r="H17" s="32"/>
    </row>
    <row r="18" spans="1:8" x14ac:dyDescent="0.2">
      <c r="A18" s="33" t="s">
        <v>104</v>
      </c>
      <c r="B18" s="40">
        <f>SUM(B12:B16)</f>
        <v>78057166.238734305</v>
      </c>
      <c r="C18" s="40">
        <f t="shared" ref="C18:E18" si="1">SUM(C12:C16)</f>
        <v>-1194254.0000000037</v>
      </c>
      <c r="D18" s="40">
        <f t="shared" si="1"/>
        <v>370178305.17057443</v>
      </c>
      <c r="E18" s="40">
        <f t="shared" si="1"/>
        <v>-5663631.1695997417</v>
      </c>
      <c r="G18" s="136"/>
      <c r="H18" s="32"/>
    </row>
    <row r="19" spans="1:8" hidden="1" x14ac:dyDescent="0.2">
      <c r="A19" s="15"/>
      <c r="B19" s="39"/>
      <c r="C19" s="39"/>
      <c r="D19" s="39"/>
      <c r="E19" s="39"/>
      <c r="G19" s="136"/>
      <c r="H19" s="32"/>
    </row>
    <row r="20" spans="1:8" hidden="1" x14ac:dyDescent="0.2">
      <c r="A20" s="15"/>
      <c r="B20" s="39"/>
      <c r="C20" s="39"/>
      <c r="D20" s="39"/>
      <c r="E20" s="39"/>
      <c r="G20" s="136"/>
      <c r="H20" s="32"/>
    </row>
    <row r="21" spans="1:8" x14ac:dyDescent="0.2">
      <c r="A21" s="15" t="s">
        <v>22</v>
      </c>
      <c r="B21" s="39">
        <v>-46411001.542887174</v>
      </c>
      <c r="C21" s="39">
        <v>-28208883</v>
      </c>
      <c r="D21" s="39">
        <v>-220099533.71698812</v>
      </c>
      <c r="E21" s="39">
        <v>-133777806.7392</v>
      </c>
      <c r="G21" s="136"/>
      <c r="H21" s="32"/>
    </row>
    <row r="22" spans="1:8" x14ac:dyDescent="0.2">
      <c r="A22" s="15" t="s">
        <v>23</v>
      </c>
      <c r="B22" s="39">
        <v>18525603.499999996</v>
      </c>
      <c r="C22" s="39">
        <v>8747693</v>
      </c>
      <c r="D22" s="39">
        <v>87855822.038399979</v>
      </c>
      <c r="E22" s="39">
        <v>41485059.283200003</v>
      </c>
      <c r="G22" s="136"/>
      <c r="H22" s="32"/>
    </row>
    <row r="23" spans="1:8" x14ac:dyDescent="0.2">
      <c r="A23" s="16" t="s">
        <v>105</v>
      </c>
      <c r="B23" s="39">
        <v>9645752.8560096174</v>
      </c>
      <c r="C23" s="39">
        <v>577696</v>
      </c>
      <c r="D23" s="39">
        <v>45744018.344340011</v>
      </c>
      <c r="E23" s="39">
        <v>2739664.5104</v>
      </c>
      <c r="G23" s="136"/>
      <c r="H23" s="32"/>
    </row>
    <row r="24" spans="1:8" hidden="1" x14ac:dyDescent="0.2">
      <c r="A24" s="15"/>
      <c r="B24" s="39"/>
      <c r="C24" s="39"/>
      <c r="D24" s="39"/>
      <c r="E24" s="39"/>
      <c r="G24" s="136"/>
      <c r="H24" s="32"/>
    </row>
    <row r="25" spans="1:8" x14ac:dyDescent="0.2">
      <c r="A25" s="33" t="s">
        <v>106</v>
      </c>
      <c r="B25" s="40">
        <f>SUM(B18:B24)</f>
        <v>59817521.051856741</v>
      </c>
      <c r="C25" s="40">
        <f t="shared" ref="C25:E25" si="2">SUM(C18:C24)</f>
        <v>-20077748.000000004</v>
      </c>
      <c r="D25" s="40">
        <f t="shared" si="2"/>
        <v>283678611.8363263</v>
      </c>
      <c r="E25" s="40">
        <f t="shared" si="2"/>
        <v>-95216714.115199745</v>
      </c>
      <c r="G25" s="136"/>
      <c r="H25" s="32"/>
    </row>
    <row r="26" spans="1:8" hidden="1" x14ac:dyDescent="0.2">
      <c r="A26" s="15"/>
      <c r="B26" s="39"/>
      <c r="C26" s="39"/>
      <c r="D26" s="39"/>
      <c r="E26" s="39"/>
      <c r="G26" s="136"/>
      <c r="H26" s="32"/>
    </row>
    <row r="27" spans="1:8" x14ac:dyDescent="0.2">
      <c r="A27" s="16" t="s">
        <v>90</v>
      </c>
      <c r="B27" s="39">
        <v>-1427534.66</v>
      </c>
      <c r="C27" s="39">
        <v>-2746759</v>
      </c>
      <c r="D27" s="39">
        <v>-6769940.3715839991</v>
      </c>
      <c r="E27" s="39">
        <v>-13026229.8816</v>
      </c>
      <c r="G27" s="136"/>
      <c r="H27" s="32"/>
    </row>
    <row r="28" spans="1:8" ht="13.5" hidden="1" x14ac:dyDescent="0.35">
      <c r="A28" s="15"/>
      <c r="B28" s="41"/>
      <c r="C28" s="41"/>
      <c r="D28" s="41"/>
      <c r="E28" s="41"/>
      <c r="G28" s="136"/>
      <c r="H28" s="32"/>
    </row>
    <row r="29" spans="1:8" x14ac:dyDescent="0.2">
      <c r="A29" s="33" t="s">
        <v>91</v>
      </c>
      <c r="B29" s="40">
        <f>+B25+B27</f>
        <v>58389986.391856745</v>
      </c>
      <c r="C29" s="40">
        <f t="shared" ref="C29:E29" si="3">+C25+C27</f>
        <v>-22824507.000000004</v>
      </c>
      <c r="D29" s="40">
        <f t="shared" si="3"/>
        <v>276908671.4647423</v>
      </c>
      <c r="E29" s="40">
        <f t="shared" si="3"/>
        <v>-108242943.99679974</v>
      </c>
      <c r="G29" s="136"/>
      <c r="H29" s="32"/>
    </row>
    <row r="30" spans="1:8" x14ac:dyDescent="0.2">
      <c r="A30" s="15" t="s">
        <v>59</v>
      </c>
      <c r="B30" s="47"/>
      <c r="C30" s="47"/>
      <c r="D30" s="47"/>
      <c r="E30" s="47"/>
      <c r="G30" s="137"/>
      <c r="H30" s="32"/>
    </row>
    <row r="31" spans="1:8" x14ac:dyDescent="0.2">
      <c r="A31" s="15" t="s">
        <v>60</v>
      </c>
      <c r="B31" s="47">
        <v>59898003.417844273</v>
      </c>
      <c r="C31" s="47">
        <v>-21404393</v>
      </c>
      <c r="D31" s="47">
        <v>284060291.40878469</v>
      </c>
      <c r="E31" s="47">
        <v>-101508193.36319999</v>
      </c>
      <c r="G31" s="137"/>
      <c r="H31" s="32"/>
    </row>
    <row r="32" spans="1:8" x14ac:dyDescent="0.2">
      <c r="A32" s="15" t="s">
        <v>56</v>
      </c>
      <c r="B32" s="9">
        <v>-1508017.0259875318</v>
      </c>
      <c r="C32" s="9">
        <v>-1420114</v>
      </c>
      <c r="D32" s="9">
        <v>-7151619.9440432703</v>
      </c>
      <c r="E32" s="9">
        <v>-6734750.6336000003</v>
      </c>
      <c r="G32" s="138"/>
      <c r="H32" s="32"/>
    </row>
    <row r="33" spans="1:8" hidden="1" x14ac:dyDescent="0.2">
      <c r="A33" s="15"/>
      <c r="B33" s="9"/>
      <c r="C33" s="9"/>
      <c r="D33" s="9"/>
      <c r="E33" s="9"/>
      <c r="G33" s="138"/>
      <c r="H33" s="32"/>
    </row>
    <row r="34" spans="1:8" x14ac:dyDescent="0.2">
      <c r="A34" s="69" t="s">
        <v>92</v>
      </c>
      <c r="B34" s="48"/>
      <c r="C34" s="48"/>
      <c r="D34" s="74"/>
      <c r="E34" s="74"/>
      <c r="G34" s="132"/>
      <c r="H34" s="32"/>
    </row>
    <row r="35" spans="1:8" x14ac:dyDescent="0.2">
      <c r="A35" s="68" t="s">
        <v>107</v>
      </c>
      <c r="B35" s="129">
        <v>0.22552633552293103</v>
      </c>
      <c r="C35" s="129">
        <v>-4.8500000000000001E-2</v>
      </c>
      <c r="D35" s="129">
        <v>1.0695360935839482</v>
      </c>
      <c r="E35" s="129">
        <v>-0.2300064</v>
      </c>
      <c r="G35" s="139"/>
      <c r="H35" s="32"/>
    </row>
    <row r="36" spans="1:8" x14ac:dyDescent="0.2">
      <c r="B36" s="130"/>
      <c r="C36" s="130"/>
      <c r="D36" s="130"/>
      <c r="E36" s="130"/>
      <c r="G36" s="53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C45" sqref="C45"/>
    </sheetView>
  </sheetViews>
  <sheetFormatPr defaultColWidth="9" defaultRowHeight="11.25" x14ac:dyDescent="0.2"/>
  <cols>
    <col min="1" max="1" width="50.42578125" style="16" customWidth="1"/>
    <col min="2" max="3" width="18.5703125" style="34" bestFit="1" customWidth="1"/>
    <col min="4" max="4" width="19.85546875" style="30" customWidth="1"/>
    <col min="5" max="5" width="20.5703125" style="30" customWidth="1"/>
    <col min="6" max="6" width="20.5703125" style="62" customWidth="1"/>
    <col min="7" max="7" width="41.5703125" style="62" customWidth="1"/>
    <col min="8" max="9" width="9" style="30"/>
    <col min="10" max="13" width="4.5703125" style="30" bestFit="1" customWidth="1"/>
    <col min="14" max="16384" width="9" style="30"/>
  </cols>
  <sheetData>
    <row r="1" spans="1:7" s="31" customFormat="1" x14ac:dyDescent="0.2">
      <c r="A1" s="7" t="s">
        <v>0</v>
      </c>
      <c r="B1" s="8"/>
      <c r="C1" s="8"/>
      <c r="F1" s="78"/>
      <c r="G1" s="78"/>
    </row>
    <row r="2" spans="1:7" s="31" customFormat="1" x14ac:dyDescent="0.2">
      <c r="A2" s="67" t="s">
        <v>137</v>
      </c>
      <c r="B2" s="8"/>
      <c r="C2" s="8"/>
      <c r="F2" s="78"/>
      <c r="G2" s="78"/>
    </row>
    <row r="3" spans="1:7" s="31" customFormat="1" x14ac:dyDescent="0.2">
      <c r="A3" s="65" t="s">
        <v>108</v>
      </c>
      <c r="B3" s="8"/>
      <c r="C3" s="8"/>
      <c r="F3" s="78"/>
      <c r="G3" s="78"/>
    </row>
    <row r="4" spans="1:7" s="31" customFormat="1" x14ac:dyDescent="0.2">
      <c r="B4" s="9"/>
      <c r="C4" s="9"/>
      <c r="F4" s="78"/>
      <c r="G4" s="78"/>
    </row>
    <row r="5" spans="1:7" s="31" customFormat="1" ht="13.5" x14ac:dyDescent="0.35">
      <c r="B5" s="79" t="s">
        <v>143</v>
      </c>
      <c r="C5" s="79" t="s">
        <v>144</v>
      </c>
      <c r="D5" s="79" t="s">
        <v>143</v>
      </c>
      <c r="E5" s="79" t="s">
        <v>144</v>
      </c>
      <c r="F5" s="80"/>
      <c r="G5" s="78"/>
    </row>
    <row r="6" spans="1:7" s="31" customFormat="1" x14ac:dyDescent="0.2">
      <c r="B6" s="38" t="s">
        <v>125</v>
      </c>
      <c r="C6" s="38" t="s">
        <v>125</v>
      </c>
      <c r="D6" s="38" t="s">
        <v>125</v>
      </c>
      <c r="E6" s="38" t="s">
        <v>125</v>
      </c>
      <c r="F6" s="63"/>
      <c r="G6" s="78"/>
    </row>
    <row r="7" spans="1:7" s="31" customFormat="1" x14ac:dyDescent="0.2">
      <c r="B7" s="81" t="s">
        <v>50</v>
      </c>
      <c r="C7" s="81" t="s">
        <v>50</v>
      </c>
      <c r="D7" s="81" t="s">
        <v>51</v>
      </c>
      <c r="E7" s="81" t="s">
        <v>51</v>
      </c>
      <c r="F7" s="82"/>
      <c r="G7" s="78"/>
    </row>
    <row r="8" spans="1:7" s="31" customFormat="1" x14ac:dyDescent="0.2">
      <c r="B8" s="9"/>
      <c r="C8" s="9"/>
      <c r="D8" s="151" t="s">
        <v>52</v>
      </c>
      <c r="E8" s="151"/>
      <c r="F8" s="83"/>
      <c r="G8" s="78"/>
    </row>
    <row r="9" spans="1:7" s="31" customFormat="1" ht="13.5" x14ac:dyDescent="0.35">
      <c r="A9" s="84" t="s">
        <v>126</v>
      </c>
      <c r="B9" s="85">
        <v>58389986.391856745</v>
      </c>
      <c r="C9" s="85">
        <v>-22824507.000000004</v>
      </c>
      <c r="D9" s="85">
        <v>276908671.4647423</v>
      </c>
      <c r="E9" s="85">
        <v>-108242943.99679974</v>
      </c>
      <c r="F9" s="86"/>
      <c r="G9" s="86"/>
    </row>
    <row r="10" spans="1:7" s="31" customFormat="1" x14ac:dyDescent="0.2">
      <c r="A10" s="84"/>
      <c r="B10" s="87"/>
      <c r="C10" s="87"/>
      <c r="D10" s="87"/>
      <c r="E10" s="87"/>
      <c r="F10" s="88"/>
      <c r="G10" s="88"/>
    </row>
    <row r="11" spans="1:7" s="31" customFormat="1" x14ac:dyDescent="0.2">
      <c r="A11" s="84" t="s">
        <v>84</v>
      </c>
      <c r="B11" s="87"/>
      <c r="C11" s="87"/>
      <c r="D11" s="87"/>
      <c r="E11" s="87"/>
      <c r="F11" s="88"/>
      <c r="G11" s="88"/>
    </row>
    <row r="12" spans="1:7" s="31" customFormat="1" ht="22.5" x14ac:dyDescent="0.2">
      <c r="A12" s="89" t="s">
        <v>36</v>
      </c>
      <c r="B12" s="87"/>
      <c r="C12" s="87"/>
      <c r="D12" s="87"/>
      <c r="E12" s="87"/>
      <c r="F12" s="88"/>
      <c r="G12" s="88"/>
    </row>
    <row r="13" spans="1:7" s="31" customFormat="1" x14ac:dyDescent="0.2">
      <c r="A13" s="31" t="s">
        <v>117</v>
      </c>
      <c r="B13" s="87">
        <v>-82485198.690000013</v>
      </c>
      <c r="C13" s="87">
        <v>-1374941</v>
      </c>
      <c r="D13" s="87">
        <v>-391177807.26745605</v>
      </c>
      <c r="E13" s="87">
        <v>-6520520.1984000001</v>
      </c>
      <c r="F13" s="88"/>
      <c r="G13" s="88"/>
    </row>
    <row r="14" spans="1:7" s="31" customFormat="1" x14ac:dyDescent="0.2">
      <c r="B14" s="87"/>
      <c r="C14" s="87"/>
      <c r="D14" s="87"/>
      <c r="E14" s="87"/>
      <c r="F14" s="88"/>
      <c r="G14" s="88"/>
    </row>
    <row r="15" spans="1:7" s="31" customFormat="1" ht="33.75" x14ac:dyDescent="0.2">
      <c r="A15" s="90" t="s">
        <v>37</v>
      </c>
      <c r="B15" s="91">
        <v>-82485198.690000013</v>
      </c>
      <c r="C15" s="91">
        <v>-1374941</v>
      </c>
      <c r="D15" s="91">
        <v>-391177807.26745605</v>
      </c>
      <c r="E15" s="91">
        <v>-6520520.1984000001</v>
      </c>
      <c r="F15" s="92"/>
      <c r="G15" s="131"/>
    </row>
    <row r="16" spans="1:7" s="31" customFormat="1" x14ac:dyDescent="0.2">
      <c r="A16" s="90"/>
      <c r="B16" s="91"/>
      <c r="C16" s="91"/>
      <c r="D16" s="91"/>
      <c r="E16" s="91"/>
      <c r="F16" s="92"/>
      <c r="G16" s="92"/>
    </row>
    <row r="17" spans="1:7" s="31" customFormat="1" ht="22.5" hidden="1" x14ac:dyDescent="0.2">
      <c r="A17" s="89" t="s">
        <v>85</v>
      </c>
      <c r="B17" s="93"/>
      <c r="C17" s="93"/>
      <c r="D17" s="93"/>
      <c r="E17" s="93"/>
      <c r="F17" s="94"/>
      <c r="G17" s="94"/>
    </row>
    <row r="18" spans="1:7" s="31" customFormat="1" hidden="1" x14ac:dyDescent="0.2">
      <c r="A18" s="31" t="s">
        <v>118</v>
      </c>
      <c r="B18" s="87">
        <v>0</v>
      </c>
      <c r="C18" s="87">
        <v>0</v>
      </c>
      <c r="D18" s="87">
        <v>0</v>
      </c>
      <c r="E18" s="87">
        <v>0</v>
      </c>
      <c r="F18" s="88"/>
      <c r="G18" s="88"/>
    </row>
    <row r="19" spans="1:7" s="31" customFormat="1" hidden="1" x14ac:dyDescent="0.2">
      <c r="A19" s="31" t="s">
        <v>119</v>
      </c>
      <c r="B19" s="87">
        <v>0</v>
      </c>
      <c r="C19" s="87">
        <v>0</v>
      </c>
      <c r="D19" s="87">
        <v>0</v>
      </c>
      <c r="E19" s="87">
        <v>0</v>
      </c>
      <c r="F19" s="88"/>
      <c r="G19" s="88"/>
    </row>
    <row r="20" spans="1:7" s="31" customFormat="1" ht="22.5" hidden="1" x14ac:dyDescent="0.2">
      <c r="A20" s="95" t="s">
        <v>86</v>
      </c>
      <c r="B20" s="87">
        <v>0</v>
      </c>
      <c r="C20" s="87">
        <v>0</v>
      </c>
      <c r="D20" s="87">
        <v>0</v>
      </c>
      <c r="E20" s="87">
        <v>0</v>
      </c>
      <c r="F20" s="88"/>
      <c r="G20" s="88"/>
    </row>
    <row r="21" spans="1:7" s="31" customFormat="1" hidden="1" x14ac:dyDescent="0.2">
      <c r="A21" s="95"/>
      <c r="B21" s="87"/>
      <c r="C21" s="87"/>
      <c r="D21" s="87"/>
      <c r="E21" s="87"/>
      <c r="F21" s="88"/>
      <c r="G21" s="88"/>
    </row>
    <row r="22" spans="1:7" s="31" customFormat="1" hidden="1" x14ac:dyDescent="0.2">
      <c r="A22" s="95"/>
      <c r="B22" s="87"/>
      <c r="C22" s="87"/>
      <c r="D22" s="87"/>
      <c r="E22" s="87"/>
      <c r="F22" s="88"/>
      <c r="G22" s="88"/>
    </row>
    <row r="23" spans="1:7" s="31" customFormat="1" hidden="1" x14ac:dyDescent="0.2">
      <c r="B23" s="87"/>
      <c r="C23" s="87"/>
      <c r="D23" s="87"/>
      <c r="E23" s="87"/>
      <c r="F23" s="88"/>
      <c r="G23" s="88"/>
    </row>
    <row r="24" spans="1:7" s="31" customFormat="1" ht="33.75" x14ac:dyDescent="0.2">
      <c r="A24" s="96" t="s">
        <v>39</v>
      </c>
      <c r="B24" s="91">
        <v>0</v>
      </c>
      <c r="C24" s="91">
        <v>0</v>
      </c>
      <c r="D24" s="91">
        <v>0</v>
      </c>
      <c r="E24" s="91">
        <v>0</v>
      </c>
      <c r="F24" s="92"/>
      <c r="G24" s="92"/>
    </row>
    <row r="25" spans="1:7" s="31" customFormat="1" x14ac:dyDescent="0.2">
      <c r="A25" s="90"/>
      <c r="B25" s="91"/>
      <c r="C25" s="91"/>
      <c r="D25" s="91"/>
      <c r="E25" s="91"/>
      <c r="F25" s="92"/>
      <c r="G25" s="92"/>
    </row>
    <row r="26" spans="1:7" s="31" customFormat="1" x14ac:dyDescent="0.2">
      <c r="A26" s="84" t="s">
        <v>127</v>
      </c>
      <c r="B26" s="91">
        <v>-82485198.690000013</v>
      </c>
      <c r="C26" s="91">
        <v>-1374941</v>
      </c>
      <c r="D26" s="91">
        <v>-391177807.26745605</v>
      </c>
      <c r="E26" s="91">
        <v>-6520520.1984000001</v>
      </c>
      <c r="F26" s="92"/>
      <c r="G26" s="92"/>
    </row>
    <row r="27" spans="1:7" s="31" customFormat="1" ht="13.5" x14ac:dyDescent="0.35">
      <c r="A27" s="84" t="s">
        <v>128</v>
      </c>
      <c r="B27" s="98">
        <v>-24095212.298143268</v>
      </c>
      <c r="C27" s="98">
        <v>-24199448.000000004</v>
      </c>
      <c r="D27" s="98">
        <v>-114269135.80271375</v>
      </c>
      <c r="E27" s="98">
        <v>-114763464.19519974</v>
      </c>
      <c r="F27" s="99"/>
      <c r="G27" s="99"/>
    </row>
    <row r="28" spans="1:7" s="31" customFormat="1" x14ac:dyDescent="0.2">
      <c r="A28" s="100" t="s">
        <v>59</v>
      </c>
      <c r="B28" s="87"/>
      <c r="C28" s="87"/>
      <c r="D28" s="87"/>
      <c r="E28" s="87"/>
      <c r="F28" s="88"/>
      <c r="G28" s="88"/>
    </row>
    <row r="29" spans="1:7" s="31" customFormat="1" x14ac:dyDescent="0.2">
      <c r="A29" s="31" t="s">
        <v>60</v>
      </c>
      <c r="B29" s="87">
        <v>-22587195.272155739</v>
      </c>
      <c r="C29" s="87">
        <v>-22779334</v>
      </c>
      <c r="D29" s="87">
        <v>-107117515.85867137</v>
      </c>
      <c r="E29" s="87">
        <v>-108028713.5616</v>
      </c>
      <c r="F29" s="88"/>
      <c r="G29" s="88"/>
    </row>
    <row r="30" spans="1:7" s="31" customFormat="1" x14ac:dyDescent="0.2">
      <c r="A30" s="31" t="s">
        <v>56</v>
      </c>
      <c r="B30" s="87">
        <v>-1508017.0259875318</v>
      </c>
      <c r="C30" s="87">
        <v>-1420114</v>
      </c>
      <c r="D30" s="87">
        <v>-7151619.9440432703</v>
      </c>
      <c r="E30" s="87">
        <v>-6734750.6336000003</v>
      </c>
      <c r="F30" s="88"/>
      <c r="G30" s="88"/>
    </row>
    <row r="31" spans="1:7" s="31" customFormat="1" x14ac:dyDescent="0.2">
      <c r="B31" s="87"/>
      <c r="C31" s="87"/>
      <c r="D31" s="87"/>
      <c r="E31" s="87"/>
      <c r="F31" s="88"/>
      <c r="G31" s="88"/>
    </row>
    <row r="32" spans="1:7" s="31" customFormat="1" ht="13.5" x14ac:dyDescent="0.35">
      <c r="A32" s="84" t="s">
        <v>109</v>
      </c>
      <c r="B32" s="85">
        <v>-24095212.298143271</v>
      </c>
      <c r="C32" s="85">
        <v>-24199448</v>
      </c>
      <c r="D32" s="85">
        <v>-114269135.80271463</v>
      </c>
      <c r="E32" s="85">
        <v>-114763464.1952</v>
      </c>
      <c r="F32" s="86"/>
      <c r="G32" s="86"/>
    </row>
    <row r="33" spans="2:7" s="31" customFormat="1" x14ac:dyDescent="0.2">
      <c r="B33" s="8"/>
      <c r="C33" s="8"/>
      <c r="F33" s="78"/>
      <c r="G33" s="78"/>
    </row>
    <row r="34" spans="2:7" s="31" customFormat="1" x14ac:dyDescent="0.2">
      <c r="B34" s="8"/>
      <c r="C34" s="8"/>
      <c r="F34" s="78"/>
      <c r="G34" s="78"/>
    </row>
    <row r="35" spans="2:7" s="31" customFormat="1" x14ac:dyDescent="0.2">
      <c r="B35" s="8"/>
      <c r="C35" s="8"/>
      <c r="F35" s="78"/>
      <c r="G35" s="78"/>
    </row>
    <row r="36" spans="2:7" s="31" customFormat="1" x14ac:dyDescent="0.2">
      <c r="B36" s="8"/>
      <c r="C36" s="8"/>
      <c r="F36" s="78"/>
      <c r="G36" s="78"/>
    </row>
    <row r="37" spans="2:7" s="31" customFormat="1" x14ac:dyDescent="0.2">
      <c r="B37" s="8"/>
      <c r="C37" s="8"/>
      <c r="F37" s="78"/>
      <c r="G37" s="78"/>
    </row>
    <row r="38" spans="2:7" s="31" customFormat="1" x14ac:dyDescent="0.2">
      <c r="B38" s="8"/>
      <c r="C38" s="8"/>
      <c r="F38" s="78"/>
      <c r="G38" s="78"/>
    </row>
    <row r="39" spans="2:7" s="31" customFormat="1" x14ac:dyDescent="0.2">
      <c r="B39" s="8"/>
      <c r="C39" s="8"/>
      <c r="F39" s="78"/>
      <c r="G39" s="78"/>
    </row>
    <row r="40" spans="2:7" s="31" customFormat="1" x14ac:dyDescent="0.2">
      <c r="B40" s="8"/>
      <c r="C40" s="8"/>
      <c r="F40" s="78"/>
      <c r="G40" s="78"/>
    </row>
    <row r="41" spans="2:7" s="31" customFormat="1" x14ac:dyDescent="0.2">
      <c r="B41" s="8"/>
      <c r="C41" s="8"/>
      <c r="F41" s="78"/>
      <c r="G41" s="78"/>
    </row>
    <row r="42" spans="2:7" s="31" customFormat="1" x14ac:dyDescent="0.2">
      <c r="B42" s="8"/>
      <c r="C42" s="8"/>
      <c r="F42" s="78"/>
      <c r="G42" s="78"/>
    </row>
    <row r="43" spans="2:7" s="31" customFormat="1" x14ac:dyDescent="0.2">
      <c r="B43" s="8"/>
      <c r="C43" s="8"/>
      <c r="F43" s="78"/>
      <c r="G43" s="78"/>
    </row>
    <row r="44" spans="2:7" s="31" customFormat="1" x14ac:dyDescent="0.2">
      <c r="B44" s="8"/>
      <c r="C44" s="8"/>
      <c r="F44" s="78"/>
      <c r="G44" s="78"/>
    </row>
    <row r="45" spans="2:7" s="31" customFormat="1" x14ac:dyDescent="0.2">
      <c r="B45" s="8"/>
      <c r="C45" s="8"/>
      <c r="F45" s="78"/>
      <c r="G45" s="78"/>
    </row>
    <row r="46" spans="2:7" s="31" customFormat="1" x14ac:dyDescent="0.2">
      <c r="B46" s="8"/>
      <c r="C46" s="8"/>
      <c r="F46" s="78"/>
      <c r="G46" s="78"/>
    </row>
    <row r="47" spans="2:7" s="31" customFormat="1" x14ac:dyDescent="0.2">
      <c r="B47" s="8"/>
      <c r="C47" s="8"/>
      <c r="F47" s="78"/>
      <c r="G47" s="78"/>
    </row>
    <row r="48" spans="2:7" s="31" customFormat="1" x14ac:dyDescent="0.2">
      <c r="B48" s="8"/>
      <c r="C48" s="8"/>
      <c r="F48" s="78"/>
      <c r="G48" s="78"/>
    </row>
    <row r="49" spans="2:7" s="31" customFormat="1" x14ac:dyDescent="0.2">
      <c r="B49" s="8"/>
      <c r="C49" s="8"/>
      <c r="F49" s="78"/>
      <c r="G49" s="78"/>
    </row>
    <row r="50" spans="2:7" s="31" customFormat="1" x14ac:dyDescent="0.2">
      <c r="B50" s="8"/>
      <c r="C50" s="8"/>
      <c r="F50" s="78"/>
      <c r="G50" s="78"/>
    </row>
    <row r="51" spans="2:7" s="31" customFormat="1" x14ac:dyDescent="0.2">
      <c r="B51" s="8"/>
      <c r="C51" s="8"/>
      <c r="F51" s="78"/>
      <c r="G51" s="78"/>
    </row>
    <row r="52" spans="2:7" s="31" customFormat="1" x14ac:dyDescent="0.2">
      <c r="B52" s="8"/>
      <c r="C52" s="8"/>
      <c r="F52" s="78"/>
      <c r="G52" s="78"/>
    </row>
    <row r="53" spans="2:7" s="31" customFormat="1" x14ac:dyDescent="0.2">
      <c r="B53" s="8"/>
      <c r="C53" s="8"/>
      <c r="F53" s="78"/>
      <c r="G53" s="78"/>
    </row>
    <row r="54" spans="2:7" s="31" customFormat="1" x14ac:dyDescent="0.2">
      <c r="B54" s="8"/>
      <c r="C54" s="8"/>
      <c r="F54" s="78"/>
      <c r="G54" s="78"/>
    </row>
    <row r="55" spans="2:7" s="31" customFormat="1" x14ac:dyDescent="0.2">
      <c r="B55" s="8"/>
      <c r="C55" s="8"/>
      <c r="F55" s="78"/>
      <c r="G55" s="78"/>
    </row>
    <row r="56" spans="2:7" s="31" customFormat="1" x14ac:dyDescent="0.2">
      <c r="B56" s="8"/>
      <c r="C56" s="8"/>
      <c r="F56" s="78"/>
      <c r="G56" s="78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Normal="100" workbookViewId="0">
      <selection activeCell="A64" sqref="A64"/>
    </sheetView>
  </sheetViews>
  <sheetFormatPr defaultColWidth="9" defaultRowHeight="11.25" x14ac:dyDescent="0.2"/>
  <cols>
    <col min="1" max="1" width="61.5703125" style="35" customWidth="1"/>
    <col min="2" max="2" width="20.5703125" style="34" bestFit="1" customWidth="1"/>
    <col min="3" max="3" width="20.85546875" style="34" bestFit="1" customWidth="1"/>
    <col min="4" max="4" width="20.5703125" style="32" bestFit="1" customWidth="1"/>
    <col min="5" max="5" width="23" style="32" customWidth="1"/>
    <col min="6" max="6" width="23" style="49" customWidth="1"/>
    <col min="7" max="7" width="72.42578125" style="66" customWidth="1"/>
    <col min="8" max="8" width="7.85546875" style="52" bestFit="1" customWidth="1"/>
    <col min="9" max="9" width="9" style="32"/>
    <col min="10" max="13" width="5.7109375" style="32" bestFit="1" customWidth="1"/>
    <col min="14" max="16384" width="9" style="32"/>
  </cols>
  <sheetData>
    <row r="1" spans="1:13" s="31" customFormat="1" x14ac:dyDescent="0.2">
      <c r="A1" s="7" t="s">
        <v>0</v>
      </c>
      <c r="B1" s="8"/>
      <c r="C1" s="8"/>
      <c r="F1" s="60"/>
      <c r="G1" s="127"/>
    </row>
    <row r="2" spans="1:13" s="31" customFormat="1" x14ac:dyDescent="0.2">
      <c r="A2" s="67" t="s">
        <v>138</v>
      </c>
      <c r="B2" s="8"/>
      <c r="C2" s="8"/>
      <c r="F2" s="60"/>
      <c r="G2" s="60"/>
    </row>
    <row r="3" spans="1:13" s="31" customFormat="1" x14ac:dyDescent="0.2">
      <c r="A3" s="65" t="s">
        <v>108</v>
      </c>
      <c r="B3" s="8"/>
      <c r="C3" s="8"/>
      <c r="F3" s="60"/>
      <c r="G3" s="60"/>
    </row>
    <row r="4" spans="1:13" s="31" customFormat="1" x14ac:dyDescent="0.2">
      <c r="A4" s="101"/>
      <c r="B4" s="8"/>
      <c r="C4" s="8"/>
      <c r="F4" s="60"/>
      <c r="G4" s="60"/>
    </row>
    <row r="5" spans="1:13" s="31" customFormat="1" x14ac:dyDescent="0.2">
      <c r="A5" s="102"/>
      <c r="B5" s="149" t="s">
        <v>141</v>
      </c>
      <c r="C5" s="149" t="s">
        <v>140</v>
      </c>
      <c r="D5" s="149" t="s">
        <v>141</v>
      </c>
      <c r="E5" s="149" t="s">
        <v>140</v>
      </c>
      <c r="F5" s="103"/>
      <c r="G5" s="60"/>
    </row>
    <row r="6" spans="1:13" s="31" customFormat="1" x14ac:dyDescent="0.2">
      <c r="A6" s="102"/>
      <c r="B6" s="38" t="s">
        <v>125</v>
      </c>
      <c r="C6" s="38" t="s">
        <v>125</v>
      </c>
      <c r="D6" s="38" t="s">
        <v>125</v>
      </c>
      <c r="E6" s="38" t="s">
        <v>125</v>
      </c>
      <c r="F6" s="26"/>
      <c r="G6" s="60"/>
    </row>
    <row r="7" spans="1:13" s="31" customFormat="1" x14ac:dyDescent="0.2">
      <c r="A7" s="102"/>
      <c r="B7" s="104" t="s">
        <v>50</v>
      </c>
      <c r="C7" s="104" t="s">
        <v>50</v>
      </c>
      <c r="D7" s="104" t="s">
        <v>51</v>
      </c>
      <c r="E7" s="104" t="s">
        <v>51</v>
      </c>
      <c r="F7" s="118"/>
      <c r="G7" s="60"/>
    </row>
    <row r="8" spans="1:13" s="31" customFormat="1" x14ac:dyDescent="0.2">
      <c r="A8" s="102"/>
      <c r="B8" s="104"/>
      <c r="C8" s="104"/>
      <c r="D8" s="151" t="s">
        <v>52</v>
      </c>
      <c r="E8" s="151"/>
      <c r="F8" s="105"/>
      <c r="G8" s="60"/>
    </row>
    <row r="9" spans="1:13" s="84" customFormat="1" ht="19.5" customHeight="1" thickBot="1" x14ac:dyDescent="0.25">
      <c r="A9" s="101" t="s">
        <v>112</v>
      </c>
      <c r="B9" s="106">
        <v>59817521.051856741</v>
      </c>
      <c r="C9" s="106">
        <v>-20077748.000000004</v>
      </c>
      <c r="D9" s="106">
        <v>283678611.8363263</v>
      </c>
      <c r="E9" s="106">
        <v>-95216714.115199745</v>
      </c>
      <c r="F9" s="107"/>
      <c r="G9" s="107"/>
      <c r="J9" s="31"/>
      <c r="K9" s="31"/>
      <c r="L9" s="31"/>
      <c r="M9" s="31"/>
    </row>
    <row r="10" spans="1:13" s="84" customFormat="1" ht="19.5" customHeight="1" thickTop="1" x14ac:dyDescent="0.2">
      <c r="A10" s="101"/>
      <c r="B10" s="107"/>
      <c r="C10" s="107"/>
      <c r="D10" s="107"/>
      <c r="E10" s="107"/>
      <c r="F10" s="107"/>
      <c r="G10" s="107"/>
      <c r="J10" s="31"/>
      <c r="K10" s="31"/>
      <c r="L10" s="31"/>
      <c r="M10" s="31"/>
    </row>
    <row r="11" spans="1:13" s="31" customFormat="1" x14ac:dyDescent="0.2">
      <c r="A11" s="108" t="s">
        <v>123</v>
      </c>
      <c r="B11" s="109"/>
      <c r="C11" s="109"/>
      <c r="D11" s="109"/>
      <c r="E11" s="109"/>
      <c r="F11" s="110"/>
      <c r="G11" s="110"/>
      <c r="H11" s="84"/>
    </row>
    <row r="12" spans="1:13" s="31" customFormat="1" x14ac:dyDescent="0.2">
      <c r="A12" s="31" t="s">
        <v>146</v>
      </c>
      <c r="B12" s="109">
        <v>66762747.68</v>
      </c>
      <c r="C12" s="109">
        <v>60915544</v>
      </c>
      <c r="D12" s="109">
        <v>316615655.93763196</v>
      </c>
      <c r="E12" s="109">
        <v>288885876.86559999</v>
      </c>
      <c r="F12" s="110"/>
      <c r="G12" s="110"/>
      <c r="H12" s="84"/>
    </row>
    <row r="13" spans="1:13" s="31" customFormat="1" x14ac:dyDescent="0.2">
      <c r="A13" s="124" t="s">
        <v>133</v>
      </c>
      <c r="B13" s="109">
        <v>3700778.4266342246</v>
      </c>
      <c r="C13" s="109">
        <v>3126895</v>
      </c>
      <c r="D13" s="109">
        <v>17550570.290470146</v>
      </c>
      <c r="E13" s="109">
        <v>14828985.847999999</v>
      </c>
      <c r="F13" s="110"/>
      <c r="G13" s="110"/>
      <c r="H13" s="84"/>
    </row>
    <row r="14" spans="1:13" s="31" customFormat="1" x14ac:dyDescent="0.2">
      <c r="A14" s="124" t="s">
        <v>61</v>
      </c>
      <c r="B14" s="109">
        <v>19802995.760000002</v>
      </c>
      <c r="C14" s="109">
        <v>3598325</v>
      </c>
      <c r="D14" s="109">
        <v>93913727.092224002</v>
      </c>
      <c r="E14" s="109">
        <v>17064696.48</v>
      </c>
      <c r="F14" s="110"/>
      <c r="G14" s="147"/>
      <c r="H14" s="84"/>
    </row>
    <row r="15" spans="1:13" s="31" customFormat="1" hidden="1" x14ac:dyDescent="0.2">
      <c r="A15" s="124" t="s">
        <v>62</v>
      </c>
      <c r="B15" s="109">
        <v>0</v>
      </c>
      <c r="C15" s="109">
        <v>0</v>
      </c>
      <c r="D15" s="109">
        <v>0</v>
      </c>
      <c r="E15" s="109">
        <v>0</v>
      </c>
      <c r="F15" s="110"/>
      <c r="G15" s="110"/>
      <c r="H15" s="84"/>
    </row>
    <row r="16" spans="1:13" s="31" customFormat="1" hidden="1" x14ac:dyDescent="0.2">
      <c r="A16" s="31" t="s">
        <v>122</v>
      </c>
      <c r="B16" s="109">
        <v>0</v>
      </c>
      <c r="C16" s="109">
        <v>0</v>
      </c>
      <c r="D16" s="109">
        <v>0</v>
      </c>
      <c r="E16" s="109">
        <v>0</v>
      </c>
      <c r="F16" s="110"/>
      <c r="G16" s="110"/>
      <c r="H16" s="84"/>
    </row>
    <row r="17" spans="1:13" s="31" customFormat="1" hidden="1" x14ac:dyDescent="0.2">
      <c r="A17" s="111" t="s">
        <v>40</v>
      </c>
      <c r="B17" s="109">
        <v>0</v>
      </c>
      <c r="C17" s="109">
        <v>0</v>
      </c>
      <c r="D17" s="109">
        <v>0</v>
      </c>
      <c r="E17" s="109">
        <v>0</v>
      </c>
      <c r="F17" s="110"/>
      <c r="G17" s="110"/>
      <c r="H17" s="84"/>
    </row>
    <row r="18" spans="1:13" s="31" customFormat="1" hidden="1" x14ac:dyDescent="0.2">
      <c r="A18" s="31" t="s">
        <v>120</v>
      </c>
      <c r="B18" s="109">
        <v>0</v>
      </c>
      <c r="C18" s="109">
        <v>0</v>
      </c>
      <c r="D18" s="109">
        <v>0</v>
      </c>
      <c r="E18" s="109">
        <v>0</v>
      </c>
      <c r="F18" s="110"/>
      <c r="G18" s="110"/>
      <c r="H18" s="84"/>
    </row>
    <row r="19" spans="1:13" s="31" customFormat="1" x14ac:dyDescent="0.2">
      <c r="A19" s="111" t="s">
        <v>63</v>
      </c>
      <c r="B19" s="109">
        <v>2390366.1799999992</v>
      </c>
      <c r="C19" s="109">
        <v>707626</v>
      </c>
      <c r="D19" s="109">
        <v>11336071.722031996</v>
      </c>
      <c r="E19" s="109">
        <v>3355845.5424000002</v>
      </c>
      <c r="F19" s="110"/>
      <c r="G19" s="110"/>
      <c r="H19" s="84"/>
    </row>
    <row r="20" spans="1:13" s="31" customFormat="1" x14ac:dyDescent="0.2">
      <c r="A20" s="111" t="s">
        <v>64</v>
      </c>
      <c r="B20" s="109">
        <v>-212410.06</v>
      </c>
      <c r="C20" s="109">
        <v>-1655240</v>
      </c>
      <c r="D20" s="109">
        <v>-1007333.1885439999</v>
      </c>
      <c r="E20" s="109">
        <v>-7849810.176</v>
      </c>
      <c r="F20" s="110"/>
      <c r="G20" s="110"/>
      <c r="H20" s="84"/>
    </row>
    <row r="21" spans="1:13" s="31" customFormat="1" x14ac:dyDescent="0.2">
      <c r="A21" s="31" t="s">
        <v>132</v>
      </c>
      <c r="B21" s="109">
        <v>3537005.8628871776</v>
      </c>
      <c r="C21" s="109">
        <v>2669087</v>
      </c>
      <c r="D21" s="109">
        <v>16773897.254156152</v>
      </c>
      <c r="E21" s="109">
        <v>12657878.1888</v>
      </c>
      <c r="F21" s="110"/>
      <c r="G21" s="110"/>
      <c r="H21" s="84"/>
    </row>
    <row r="22" spans="1:13" s="84" customFormat="1" x14ac:dyDescent="0.2">
      <c r="A22" s="31" t="s">
        <v>25</v>
      </c>
      <c r="B22" s="109">
        <v>-18313193.440000001</v>
      </c>
      <c r="C22" s="109">
        <v>-7092453</v>
      </c>
      <c r="D22" s="109">
        <v>-86848488.849856004</v>
      </c>
      <c r="E22" s="109">
        <v>-33635249.107199997</v>
      </c>
      <c r="F22" s="110"/>
      <c r="G22" s="110"/>
      <c r="J22" s="31"/>
      <c r="K22" s="31"/>
      <c r="L22" s="31"/>
      <c r="M22" s="31"/>
    </row>
    <row r="23" spans="1:13" s="84" customFormat="1" x14ac:dyDescent="0.2">
      <c r="A23" s="31" t="s">
        <v>65</v>
      </c>
      <c r="B23" s="109">
        <v>38006549.959999993</v>
      </c>
      <c r="C23" s="109">
        <v>17292439</v>
      </c>
      <c r="D23" s="109">
        <v>180242262.53030396</v>
      </c>
      <c r="E23" s="109">
        <v>82007662.713599995</v>
      </c>
      <c r="F23" s="110"/>
      <c r="G23" s="110"/>
      <c r="J23" s="31"/>
      <c r="K23" s="31"/>
      <c r="L23" s="31"/>
      <c r="M23" s="31"/>
    </row>
    <row r="24" spans="1:13" s="31" customFormat="1" hidden="1" x14ac:dyDescent="0.2">
      <c r="B24" s="109">
        <v>0</v>
      </c>
      <c r="C24" s="109">
        <v>0</v>
      </c>
      <c r="D24" s="109">
        <v>0</v>
      </c>
      <c r="E24" s="109">
        <v>0</v>
      </c>
      <c r="F24" s="110"/>
      <c r="G24" s="110"/>
      <c r="H24" s="84"/>
    </row>
    <row r="25" spans="1:13" s="31" customFormat="1" x14ac:dyDescent="0.2">
      <c r="A25" s="31" t="s">
        <v>121</v>
      </c>
      <c r="B25" s="109">
        <v>-62431.800000000017</v>
      </c>
      <c r="C25" s="109">
        <v>-245736</v>
      </c>
      <c r="D25" s="109">
        <v>-296076.56832000008</v>
      </c>
      <c r="E25" s="109">
        <v>-1165378.4064</v>
      </c>
      <c r="F25" s="110"/>
      <c r="G25" s="110"/>
      <c r="H25" s="84"/>
    </row>
    <row r="26" spans="1:13" s="31" customFormat="1" x14ac:dyDescent="0.2">
      <c r="A26" s="95" t="s">
        <v>66</v>
      </c>
      <c r="B26" s="109">
        <v>-10250542.936372712</v>
      </c>
      <c r="C26" s="109">
        <v>-3146303</v>
      </c>
      <c r="D26" s="109">
        <v>-48612174.821453951</v>
      </c>
      <c r="E26" s="109">
        <v>-14921027.347200001</v>
      </c>
      <c r="F26" s="110"/>
      <c r="G26" s="110"/>
      <c r="H26" s="84"/>
    </row>
    <row r="27" spans="1:13" s="31" customFormat="1" ht="12" thickBot="1" x14ac:dyDescent="0.25">
      <c r="A27" s="112" t="s">
        <v>67</v>
      </c>
      <c r="B27" s="106">
        <f>SUM(B9:B26)</f>
        <v>165179386.68500543</v>
      </c>
      <c r="C27" s="106">
        <f t="shared" ref="C27:E27" si="0">SUM(C9:C26)</f>
        <v>56092436</v>
      </c>
      <c r="D27" s="106">
        <f t="shared" si="0"/>
        <v>783346723.23497033</v>
      </c>
      <c r="E27" s="106">
        <f t="shared" si="0"/>
        <v>266012766.48640022</v>
      </c>
      <c r="F27" s="107"/>
      <c r="G27" s="107"/>
      <c r="H27" s="84"/>
    </row>
    <row r="28" spans="1:13" s="84" customFormat="1" ht="12" hidden="1" thickTop="1" x14ac:dyDescent="0.2">
      <c r="A28" s="31"/>
      <c r="B28" s="109"/>
      <c r="C28" s="109"/>
      <c r="D28" s="109"/>
      <c r="E28" s="109"/>
      <c r="F28" s="110"/>
      <c r="G28" s="110"/>
      <c r="J28" s="31"/>
      <c r="K28" s="31"/>
      <c r="L28" s="31"/>
      <c r="M28" s="31"/>
    </row>
    <row r="29" spans="1:13" s="31" customFormat="1" ht="12" thickTop="1" x14ac:dyDescent="0.2">
      <c r="A29" s="100" t="s">
        <v>26</v>
      </c>
      <c r="B29" s="113"/>
      <c r="C29" s="113"/>
      <c r="D29" s="113"/>
      <c r="E29" s="113"/>
      <c r="F29" s="114"/>
      <c r="G29" s="114"/>
      <c r="H29" s="84"/>
    </row>
    <row r="30" spans="1:13" s="84" customFormat="1" x14ac:dyDescent="0.2">
      <c r="A30" s="31" t="s">
        <v>27</v>
      </c>
      <c r="B30" s="109">
        <v>-115216741.5851175</v>
      </c>
      <c r="C30" s="109">
        <v>-32959440</v>
      </c>
      <c r="D30" s="115">
        <v>-546403873.29326129</v>
      </c>
      <c r="E30" s="115">
        <v>-156306847.25600001</v>
      </c>
      <c r="F30" s="116"/>
      <c r="G30" s="117"/>
      <c r="J30" s="31"/>
      <c r="K30" s="31"/>
      <c r="L30" s="31"/>
      <c r="M30" s="31"/>
    </row>
    <row r="31" spans="1:13" s="31" customFormat="1" x14ac:dyDescent="0.2">
      <c r="A31" s="31" t="s">
        <v>28</v>
      </c>
      <c r="B31" s="109">
        <v>-176919900.05395821</v>
      </c>
      <c r="C31" s="109">
        <v>-126105876</v>
      </c>
      <c r="D31" s="115">
        <v>-839024934.01589143</v>
      </c>
      <c r="E31" s="115">
        <v>-598044506.34239995</v>
      </c>
      <c r="F31" s="116"/>
      <c r="G31" s="117"/>
      <c r="H31" s="84"/>
    </row>
    <row r="32" spans="1:13" s="31" customFormat="1" hidden="1" x14ac:dyDescent="0.2">
      <c r="B32" s="109">
        <v>0</v>
      </c>
      <c r="C32" s="109">
        <v>0</v>
      </c>
      <c r="D32" s="115">
        <v>0</v>
      </c>
      <c r="E32" s="115">
        <v>0</v>
      </c>
      <c r="F32" s="116"/>
      <c r="G32" s="116"/>
      <c r="H32" s="84"/>
    </row>
    <row r="33" spans="1:13" s="31" customFormat="1" ht="12.6" customHeight="1" x14ac:dyDescent="0.2">
      <c r="A33" s="31" t="s">
        <v>147</v>
      </c>
      <c r="B33" s="109">
        <v>68736763.489999413</v>
      </c>
      <c r="C33" s="109">
        <v>-9405030</v>
      </c>
      <c r="D33" s="109">
        <v>325977225.17497319</v>
      </c>
      <c r="E33" s="109">
        <v>-44602410.272</v>
      </c>
      <c r="F33" s="110"/>
      <c r="G33" s="110"/>
      <c r="H33" s="84"/>
    </row>
    <row r="34" spans="1:13" s="31" customFormat="1" ht="12" thickBot="1" x14ac:dyDescent="0.25">
      <c r="A34" s="84" t="s">
        <v>68</v>
      </c>
      <c r="B34" s="106">
        <v>-223399878.14907628</v>
      </c>
      <c r="C34" s="106">
        <v>-168470346</v>
      </c>
      <c r="D34" s="106">
        <v>-1059451582.1341794</v>
      </c>
      <c r="E34" s="106">
        <v>-798953763.87039995</v>
      </c>
      <c r="F34" s="107"/>
      <c r="G34" s="107"/>
      <c r="H34" s="84"/>
    </row>
    <row r="35" spans="1:13" s="31" customFormat="1" ht="12" hidden="1" thickTop="1" x14ac:dyDescent="0.2">
      <c r="A35" s="84"/>
      <c r="B35" s="104"/>
      <c r="C35" s="104"/>
      <c r="D35" s="104"/>
      <c r="E35" s="104"/>
      <c r="F35" s="118"/>
      <c r="G35" s="118"/>
      <c r="H35" s="84"/>
    </row>
    <row r="36" spans="1:13" s="31" customFormat="1" hidden="1" x14ac:dyDescent="0.2">
      <c r="A36" s="84" t="s">
        <v>69</v>
      </c>
      <c r="B36" s="119"/>
      <c r="C36" s="109"/>
      <c r="D36" s="104"/>
      <c r="E36" s="104"/>
      <c r="F36" s="118"/>
      <c r="G36" s="118"/>
      <c r="H36" s="84"/>
    </row>
    <row r="37" spans="1:13" s="84" customFormat="1" ht="12" hidden="1" thickBot="1" x14ac:dyDescent="0.25">
      <c r="A37" s="120" t="s">
        <v>70</v>
      </c>
      <c r="B37" s="106"/>
      <c r="C37" s="106"/>
      <c r="D37" s="106"/>
      <c r="E37" s="106"/>
      <c r="F37" s="107"/>
      <c r="G37" s="107"/>
      <c r="J37" s="31"/>
      <c r="K37" s="31"/>
      <c r="L37" s="31"/>
      <c r="M37" s="31"/>
    </row>
    <row r="38" spans="1:13" s="31" customFormat="1" ht="12" hidden="1" thickTop="1" x14ac:dyDescent="0.2">
      <c r="B38" s="109" t="s">
        <v>149</v>
      </c>
      <c r="C38" s="109" t="s">
        <v>149</v>
      </c>
      <c r="D38" s="109" t="s">
        <v>149</v>
      </c>
      <c r="E38" s="109" t="s">
        <v>149</v>
      </c>
      <c r="F38" s="110"/>
      <c r="G38" s="110"/>
      <c r="H38" s="84"/>
    </row>
    <row r="39" spans="1:13" s="31" customFormat="1" ht="12.75" thickTop="1" thickBot="1" x14ac:dyDescent="0.25">
      <c r="A39" s="97" t="s">
        <v>113</v>
      </c>
      <c r="B39" s="106">
        <f>B27+B34</f>
        <v>-58220491.464070857</v>
      </c>
      <c r="C39" s="106">
        <f t="shared" ref="C39:E39" si="1">C27+C34</f>
        <v>-112377910</v>
      </c>
      <c r="D39" s="106">
        <f>D27+D34</f>
        <v>-276104858.89920902</v>
      </c>
      <c r="E39" s="106">
        <f t="shared" si="1"/>
        <v>-532940997.38399971</v>
      </c>
      <c r="F39" s="107"/>
      <c r="G39" s="107"/>
      <c r="H39" s="84"/>
    </row>
    <row r="40" spans="1:13" s="31" customFormat="1" ht="12" hidden="1" thickTop="1" x14ac:dyDescent="0.2">
      <c r="B40" s="109"/>
      <c r="C40" s="109"/>
      <c r="D40" s="109"/>
      <c r="E40" s="109"/>
      <c r="F40" s="110"/>
      <c r="G40" s="110"/>
      <c r="H40" s="84"/>
    </row>
    <row r="41" spans="1:13" s="31" customFormat="1" ht="12" thickTop="1" x14ac:dyDescent="0.2">
      <c r="A41" s="84" t="s">
        <v>29</v>
      </c>
      <c r="B41" s="119"/>
      <c r="C41" s="119"/>
      <c r="D41" s="119"/>
      <c r="E41" s="119"/>
      <c r="F41" s="107"/>
      <c r="G41" s="107"/>
      <c r="H41" s="84"/>
    </row>
    <row r="42" spans="1:13" s="31" customFormat="1" x14ac:dyDescent="0.2">
      <c r="A42" s="31" t="s">
        <v>30</v>
      </c>
      <c r="B42" s="109">
        <v>-42662825</v>
      </c>
      <c r="C42" s="109">
        <v>-6940469</v>
      </c>
      <c r="D42" s="109">
        <v>-202324183.28</v>
      </c>
      <c r="E42" s="109">
        <v>-32914482.185600001</v>
      </c>
      <c r="F42" s="110"/>
      <c r="G42" s="110"/>
      <c r="H42" s="84"/>
    </row>
    <row r="43" spans="1:13" s="31" customFormat="1" hidden="1" x14ac:dyDescent="0.2">
      <c r="B43" s="109">
        <v>0</v>
      </c>
      <c r="C43" s="109">
        <v>0</v>
      </c>
      <c r="D43" s="109">
        <v>0</v>
      </c>
      <c r="E43" s="109">
        <v>0</v>
      </c>
      <c r="F43" s="110"/>
      <c r="G43" s="110"/>
      <c r="H43" s="84"/>
    </row>
    <row r="44" spans="1:13" s="31" customFormat="1" x14ac:dyDescent="0.2">
      <c r="A44" s="31" t="s">
        <v>31</v>
      </c>
      <c r="B44" s="110">
        <v>-60529</v>
      </c>
      <c r="C44" s="110">
        <v>-1032416</v>
      </c>
      <c r="D44" s="110">
        <v>-287052.72960000002</v>
      </c>
      <c r="E44" s="110">
        <v>-4896129.6383999996</v>
      </c>
      <c r="F44" s="110"/>
      <c r="G44" s="110"/>
      <c r="H44" s="84"/>
    </row>
    <row r="45" spans="1:13" s="31" customFormat="1" ht="13.5" x14ac:dyDescent="0.35">
      <c r="A45" s="31" t="s">
        <v>71</v>
      </c>
      <c r="B45" s="121">
        <v>83689.060000000012</v>
      </c>
      <c r="C45" s="121">
        <v>1434984</v>
      </c>
      <c r="D45" s="121">
        <v>396886.99814400007</v>
      </c>
      <c r="E45" s="121">
        <v>6805268.1216000002</v>
      </c>
      <c r="F45" s="122"/>
      <c r="G45" s="122"/>
      <c r="H45" s="84"/>
    </row>
    <row r="46" spans="1:13" s="31" customFormat="1" hidden="1" x14ac:dyDescent="0.2">
      <c r="B46" s="109">
        <v>0</v>
      </c>
      <c r="C46" s="109">
        <v>0</v>
      </c>
      <c r="D46" s="109">
        <v>0</v>
      </c>
      <c r="E46" s="109">
        <v>0</v>
      </c>
      <c r="F46" s="110"/>
      <c r="G46" s="110"/>
      <c r="H46" s="84"/>
    </row>
    <row r="47" spans="1:13" s="31" customFormat="1" ht="13.5" hidden="1" x14ac:dyDescent="0.35">
      <c r="B47" s="121">
        <v>0</v>
      </c>
      <c r="C47" s="121">
        <v>0</v>
      </c>
      <c r="D47" s="121">
        <v>0</v>
      </c>
      <c r="E47" s="121">
        <v>0</v>
      </c>
      <c r="F47" s="122"/>
      <c r="G47" s="122"/>
      <c r="H47" s="84"/>
    </row>
    <row r="48" spans="1:13" s="31" customFormat="1" ht="12" thickBot="1" x14ac:dyDescent="0.25">
      <c r="A48" s="97" t="s">
        <v>114</v>
      </c>
      <c r="B48" s="106">
        <v>-42639664.939999998</v>
      </c>
      <c r="C48" s="106">
        <v>-6537901</v>
      </c>
      <c r="D48" s="106">
        <v>-202214349.01145601</v>
      </c>
      <c r="E48" s="106">
        <v>-31005343.702399999</v>
      </c>
      <c r="F48" s="107"/>
      <c r="G48" s="107"/>
      <c r="H48" s="84"/>
    </row>
    <row r="49" spans="1:8" s="31" customFormat="1" ht="12" thickTop="1" x14ac:dyDescent="0.2">
      <c r="B49" s="109"/>
      <c r="C49" s="109"/>
      <c r="D49" s="109"/>
      <c r="E49" s="109"/>
      <c r="F49" s="110"/>
      <c r="G49" s="110"/>
      <c r="H49" s="84"/>
    </row>
    <row r="50" spans="1:8" s="31" customFormat="1" x14ac:dyDescent="0.2">
      <c r="A50" s="84" t="s">
        <v>32</v>
      </c>
      <c r="B50" s="119"/>
      <c r="C50" s="119"/>
      <c r="D50" s="119"/>
      <c r="E50" s="119"/>
      <c r="F50" s="107"/>
      <c r="G50" s="107"/>
      <c r="H50" s="84"/>
    </row>
    <row r="51" spans="1:8" s="31" customFormat="1" x14ac:dyDescent="0.2">
      <c r="A51" s="31" t="s">
        <v>41</v>
      </c>
      <c r="B51" s="109">
        <v>-1520471.0700002122</v>
      </c>
      <c r="C51" s="109">
        <v>103663568</v>
      </c>
      <c r="D51" s="109">
        <v>-7210679.8223690055</v>
      </c>
      <c r="E51" s="109">
        <v>491614104.88319999</v>
      </c>
      <c r="F51" s="110"/>
      <c r="G51" s="110"/>
      <c r="H51" s="84"/>
    </row>
    <row r="52" spans="1:8" s="31" customFormat="1" x14ac:dyDescent="0.2">
      <c r="A52" s="31" t="s">
        <v>42</v>
      </c>
      <c r="B52" s="109">
        <v>-191729051.82999998</v>
      </c>
      <c r="C52" s="109">
        <v>0</v>
      </c>
      <c r="D52" s="109">
        <v>-909255855.39859188</v>
      </c>
      <c r="E52" s="109">
        <v>0</v>
      </c>
      <c r="F52" s="110"/>
      <c r="G52" s="110"/>
      <c r="H52" s="84"/>
    </row>
    <row r="53" spans="1:8" s="31" customFormat="1" hidden="1" x14ac:dyDescent="0.2">
      <c r="A53" s="31" t="s">
        <v>72</v>
      </c>
      <c r="B53" s="109">
        <v>0</v>
      </c>
      <c r="C53" s="109">
        <v>0</v>
      </c>
      <c r="D53" s="109">
        <v>0</v>
      </c>
      <c r="E53" s="109">
        <v>0</v>
      </c>
      <c r="F53" s="110"/>
      <c r="G53" s="110"/>
      <c r="H53" s="84"/>
    </row>
    <row r="54" spans="1:8" s="31" customFormat="1" x14ac:dyDescent="0.2">
      <c r="A54" s="31" t="s">
        <v>73</v>
      </c>
      <c r="B54" s="109">
        <v>0</v>
      </c>
      <c r="C54" s="109">
        <v>-10655710</v>
      </c>
      <c r="D54" s="109">
        <v>0</v>
      </c>
      <c r="E54" s="109">
        <v>-50533639.104000002</v>
      </c>
      <c r="F54" s="110"/>
      <c r="G54" s="110"/>
      <c r="H54" s="84"/>
    </row>
    <row r="55" spans="1:8" s="31" customFormat="1" x14ac:dyDescent="0.2">
      <c r="A55" s="31" t="s">
        <v>74</v>
      </c>
      <c r="B55" s="109">
        <v>290061027.83150452</v>
      </c>
      <c r="C55" s="109">
        <v>20577577</v>
      </c>
      <c r="D55" s="109">
        <v>1375585418.3881271</v>
      </c>
      <c r="E55" s="109">
        <v>97587101.164800003</v>
      </c>
      <c r="F55" s="110"/>
      <c r="G55" s="110"/>
      <c r="H55" s="84"/>
    </row>
    <row r="56" spans="1:8" s="31" customFormat="1" x14ac:dyDescent="0.2">
      <c r="A56" s="31" t="s">
        <v>43</v>
      </c>
      <c r="B56" s="109">
        <v>-5906602.4054173091</v>
      </c>
      <c r="C56" s="109">
        <v>-5561876</v>
      </c>
      <c r="D56" s="109">
        <v>-28011471.247451048</v>
      </c>
      <c r="E56" s="109">
        <v>-26376640.742399998</v>
      </c>
      <c r="F56" s="110"/>
      <c r="G56" s="110"/>
      <c r="H56" s="84"/>
    </row>
    <row r="57" spans="1:8" s="31" customFormat="1" x14ac:dyDescent="0.2">
      <c r="A57" s="31" t="s">
        <v>33</v>
      </c>
      <c r="B57" s="109">
        <v>-19652601.471504562</v>
      </c>
      <c r="C57" s="109">
        <v>-12089641</v>
      </c>
      <c r="D57" s="109">
        <v>-93200497.218463227</v>
      </c>
      <c r="E57" s="109">
        <v>-57333913.478399999</v>
      </c>
      <c r="F57" s="110"/>
      <c r="G57" s="110"/>
      <c r="H57" s="84"/>
    </row>
    <row r="58" spans="1:8" s="31" customFormat="1" ht="12" thickBot="1" x14ac:dyDescent="0.25">
      <c r="A58" s="84" t="s">
        <v>115</v>
      </c>
      <c r="B58" s="106">
        <f>SUM(B51:B57)</f>
        <v>71252301.054582477</v>
      </c>
      <c r="C58" s="106">
        <f>SUM(C51:C57)</f>
        <v>95933918</v>
      </c>
      <c r="D58" s="106">
        <f>SUM(D51:D57)</f>
        <v>337906914.70125192</v>
      </c>
      <c r="E58" s="106">
        <f>SUM(E51:E57)</f>
        <v>454957012.72320002</v>
      </c>
      <c r="F58" s="107"/>
      <c r="G58" s="107"/>
      <c r="H58" s="84"/>
    </row>
    <row r="59" spans="1:8" s="31" customFormat="1" ht="12" thickTop="1" x14ac:dyDescent="0.2">
      <c r="B59" s="109"/>
      <c r="C59" s="109"/>
      <c r="D59" s="109"/>
      <c r="E59" s="109"/>
      <c r="F59" s="110"/>
      <c r="G59" s="110"/>
      <c r="H59" s="84"/>
    </row>
    <row r="60" spans="1:8" s="31" customFormat="1" ht="12" thickBot="1" x14ac:dyDescent="0.25">
      <c r="A60" s="84" t="s">
        <v>116</v>
      </c>
      <c r="B60" s="106">
        <v>-29607855.349488378</v>
      </c>
      <c r="C60" s="106">
        <v>-22981893</v>
      </c>
      <c r="D60" s="106">
        <v>-140412293.20941311</v>
      </c>
      <c r="E60" s="106">
        <v>-108989328.36319971</v>
      </c>
      <c r="F60" s="107"/>
      <c r="G60" s="107"/>
      <c r="H60" s="84"/>
    </row>
    <row r="61" spans="1:8" s="31" customFormat="1" ht="12" thickTop="1" x14ac:dyDescent="0.2">
      <c r="B61" s="109"/>
      <c r="C61" s="109"/>
      <c r="D61" s="109"/>
      <c r="E61" s="109"/>
      <c r="F61" s="110"/>
      <c r="G61" s="110"/>
      <c r="H61" s="84"/>
    </row>
    <row r="62" spans="1:8" s="31" customFormat="1" ht="12" thickBot="1" x14ac:dyDescent="0.25">
      <c r="A62" s="84" t="s">
        <v>131</v>
      </c>
      <c r="B62" s="106">
        <v>50091260.649999999</v>
      </c>
      <c r="C62" s="106">
        <v>100655956</v>
      </c>
      <c r="D62" s="106">
        <v>237552794.50656</v>
      </c>
      <c r="E62" s="106">
        <v>477350804.73439997</v>
      </c>
      <c r="F62" s="107"/>
      <c r="G62" s="107"/>
      <c r="H62" s="84"/>
    </row>
    <row r="63" spans="1:8" s="31" customFormat="1" ht="14.25" thickTop="1" x14ac:dyDescent="0.35">
      <c r="B63" s="121"/>
      <c r="C63" s="121"/>
      <c r="D63" s="121"/>
      <c r="E63" s="121"/>
      <c r="F63" s="122"/>
      <c r="G63" s="122"/>
      <c r="H63" s="84"/>
    </row>
    <row r="64" spans="1:8" s="31" customFormat="1" ht="12" thickBot="1" x14ac:dyDescent="0.25">
      <c r="A64" s="84" t="s">
        <v>129</v>
      </c>
      <c r="B64" s="106">
        <v>20483405.299999997</v>
      </c>
      <c r="C64" s="106">
        <v>77674063</v>
      </c>
      <c r="D64" s="106">
        <v>97140501.294719979</v>
      </c>
      <c r="E64" s="106">
        <v>368361476.37120003</v>
      </c>
      <c r="F64" s="107"/>
      <c r="G64" s="107"/>
      <c r="H64" s="84"/>
    </row>
    <row r="65" spans="1:7" s="31" customFormat="1" ht="12" thickTop="1" x14ac:dyDescent="0.2">
      <c r="A65" s="125"/>
      <c r="B65" s="123"/>
      <c r="C65" s="123"/>
      <c r="D65" s="123"/>
      <c r="E65" s="123"/>
      <c r="F65" s="107"/>
      <c r="G65" s="60"/>
    </row>
    <row r="66" spans="1:7" s="31" customFormat="1" x14ac:dyDescent="0.2">
      <c r="A66" s="102"/>
      <c r="B66" s="58"/>
      <c r="C66" s="58"/>
      <c r="D66" s="60"/>
      <c r="E66" s="60"/>
      <c r="F66" s="60"/>
      <c r="G66" s="60"/>
    </row>
    <row r="67" spans="1:7" s="31" customFormat="1" x14ac:dyDescent="0.2">
      <c r="A67" s="102"/>
      <c r="B67" s="8"/>
      <c r="C67" s="8"/>
      <c r="F67" s="60"/>
      <c r="G67" s="60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="80" zoomScaleNormal="80" workbookViewId="0">
      <selection activeCell="A61" sqref="A61"/>
    </sheetView>
  </sheetViews>
  <sheetFormatPr defaultColWidth="9" defaultRowHeight="11.25" x14ac:dyDescent="0.2"/>
  <cols>
    <col min="1" max="1" width="50.5703125" style="31" bestFit="1" customWidth="1"/>
    <col min="2" max="2" width="17" style="31" bestFit="1" customWidth="1"/>
    <col min="3" max="3" width="13.7109375" style="31" bestFit="1" customWidth="1"/>
    <col min="4" max="4" width="15.85546875" style="31" bestFit="1" customWidth="1"/>
    <col min="5" max="5" width="15.140625" style="31" bestFit="1" customWidth="1"/>
    <col min="6" max="6" width="26.28515625" style="31" customWidth="1"/>
    <col min="7" max="7" width="16.42578125" style="31" bestFit="1" customWidth="1"/>
    <col min="8" max="8" width="15" style="31" bestFit="1" customWidth="1"/>
    <col min="9" max="9" width="23.85546875" style="31" customWidth="1"/>
    <col min="10" max="10" width="17.140625" style="31" customWidth="1"/>
    <col min="11" max="11" width="19.42578125" style="31" customWidth="1"/>
    <col min="12" max="12" width="9" style="31"/>
    <col min="13" max="13" width="27" style="31" customWidth="1"/>
    <col min="14" max="15" width="9" style="31"/>
    <col min="16" max="24" width="5.7109375" style="31" bestFit="1" customWidth="1"/>
    <col min="25" max="25" width="6.5703125" style="31" bestFit="1" customWidth="1"/>
    <col min="26" max="16384" width="9" style="31"/>
  </cols>
  <sheetData>
    <row r="1" spans="1:11" x14ac:dyDescent="0.2">
      <c r="A1" s="7" t="s">
        <v>0</v>
      </c>
    </row>
    <row r="2" spans="1:11" x14ac:dyDescent="0.2">
      <c r="A2" s="67" t="s">
        <v>139</v>
      </c>
    </row>
    <row r="3" spans="1:11" x14ac:dyDescent="0.2">
      <c r="A3" s="65" t="s">
        <v>108</v>
      </c>
    </row>
    <row r="4" spans="1:11" x14ac:dyDescent="0.2">
      <c r="A4" s="65"/>
    </row>
    <row r="5" spans="1:11" x14ac:dyDescent="0.2">
      <c r="A5" s="126" t="s">
        <v>83</v>
      </c>
    </row>
    <row r="6" spans="1:11" ht="69" customHeight="1" x14ac:dyDescent="0.35">
      <c r="A6" s="32"/>
      <c r="B6" s="140" t="s">
        <v>75</v>
      </c>
      <c r="C6" s="140" t="s">
        <v>10</v>
      </c>
      <c r="D6" s="141" t="s">
        <v>76</v>
      </c>
      <c r="E6" s="141" t="s">
        <v>24</v>
      </c>
      <c r="F6" s="140" t="s">
        <v>77</v>
      </c>
      <c r="G6" s="141" t="s">
        <v>54</v>
      </c>
      <c r="H6" s="141" t="s">
        <v>11</v>
      </c>
      <c r="I6" s="141" t="s">
        <v>78</v>
      </c>
      <c r="J6" s="140" t="s">
        <v>56</v>
      </c>
      <c r="K6" s="141" t="s">
        <v>79</v>
      </c>
    </row>
    <row r="7" spans="1:11" ht="13.5" x14ac:dyDescent="0.35">
      <c r="A7" s="142" t="s">
        <v>38</v>
      </c>
      <c r="B7" s="143">
        <v>1463323897</v>
      </c>
      <c r="C7" s="143">
        <v>74050518</v>
      </c>
      <c r="D7" s="143">
        <v>-1706362316</v>
      </c>
      <c r="E7" s="143">
        <v>149619175</v>
      </c>
      <c r="F7" s="143">
        <v>-24208516</v>
      </c>
      <c r="G7" s="143">
        <v>-596832659</v>
      </c>
      <c r="H7" s="143">
        <v>1043782894</v>
      </c>
      <c r="I7" s="143">
        <f>SUM(B7:H7)</f>
        <v>403372993</v>
      </c>
      <c r="J7" s="143">
        <v>17924067</v>
      </c>
      <c r="K7" s="143">
        <f>I7+J7</f>
        <v>421297060</v>
      </c>
    </row>
    <row r="8" spans="1:11" x14ac:dyDescent="0.2">
      <c r="A8" s="144" t="s">
        <v>82</v>
      </c>
      <c r="B8" s="48">
        <v>0</v>
      </c>
      <c r="C8" s="48">
        <v>0</v>
      </c>
      <c r="D8" s="48">
        <v>-21404393</v>
      </c>
      <c r="E8" s="48">
        <v>0</v>
      </c>
      <c r="F8" s="48">
        <v>0</v>
      </c>
      <c r="G8" s="48">
        <v>0</v>
      </c>
      <c r="H8" s="48">
        <v>0</v>
      </c>
      <c r="I8" s="34">
        <f t="shared" ref="I8:I15" si="0">SUM(B8:H8)</f>
        <v>-21404393</v>
      </c>
      <c r="J8" s="48">
        <v>-1420114</v>
      </c>
      <c r="K8" s="48">
        <f t="shared" ref="K8:K15" si="1">I8+J8</f>
        <v>-22824507</v>
      </c>
    </row>
    <row r="9" spans="1:11" x14ac:dyDescent="0.2">
      <c r="A9" s="48" t="s">
        <v>150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-1374941</v>
      </c>
      <c r="I9" s="34">
        <f t="shared" si="0"/>
        <v>-1374941</v>
      </c>
      <c r="J9" s="48">
        <v>0</v>
      </c>
      <c r="K9" s="48">
        <f t="shared" si="1"/>
        <v>-1374941</v>
      </c>
    </row>
    <row r="10" spans="1:11" hidden="1" x14ac:dyDescent="0.2">
      <c r="A10" s="48" t="s">
        <v>151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34">
        <f>SUM(B10:H10)</f>
        <v>0</v>
      </c>
      <c r="J10" s="48">
        <v>0</v>
      </c>
      <c r="K10" s="48">
        <f>I10+J10</f>
        <v>0</v>
      </c>
    </row>
    <row r="11" spans="1:11" hidden="1" x14ac:dyDescent="0.2">
      <c r="A11" s="48" t="s">
        <v>152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34">
        <f>SUM(B11:H11)</f>
        <v>0</v>
      </c>
      <c r="J11" s="48">
        <v>0</v>
      </c>
      <c r="K11" s="48">
        <f>I11+J11</f>
        <v>0</v>
      </c>
    </row>
    <row r="12" spans="1:11" ht="13.5" x14ac:dyDescent="0.35">
      <c r="A12" s="145" t="s">
        <v>80</v>
      </c>
      <c r="B12" s="146">
        <f t="shared" ref="B12:H12" si="2">B9+B10+B11</f>
        <v>0</v>
      </c>
      <c r="C12" s="146">
        <f t="shared" si="2"/>
        <v>0</v>
      </c>
      <c r="D12" s="146">
        <f t="shared" si="2"/>
        <v>0</v>
      </c>
      <c r="E12" s="146">
        <f t="shared" si="2"/>
        <v>0</v>
      </c>
      <c r="F12" s="146">
        <f t="shared" si="2"/>
        <v>0</v>
      </c>
      <c r="G12" s="146">
        <f t="shared" si="2"/>
        <v>0</v>
      </c>
      <c r="H12" s="146">
        <f t="shared" si="2"/>
        <v>-1374941</v>
      </c>
      <c r="I12" s="146">
        <f>SUM(B12:H12)</f>
        <v>-1374941</v>
      </c>
      <c r="J12" s="146">
        <f>J9+J10+J11</f>
        <v>0</v>
      </c>
      <c r="K12" s="146">
        <f>K9+K10+K11</f>
        <v>-1374941</v>
      </c>
    </row>
    <row r="13" spans="1:11" ht="13.7" customHeight="1" x14ac:dyDescent="0.35">
      <c r="A13" s="142" t="s">
        <v>81</v>
      </c>
      <c r="B13" s="146">
        <f>B12+B8</f>
        <v>0</v>
      </c>
      <c r="C13" s="146">
        <f t="shared" ref="C13:K13" si="3">C12+C8</f>
        <v>0</v>
      </c>
      <c r="D13" s="146">
        <f t="shared" si="3"/>
        <v>-21404393</v>
      </c>
      <c r="E13" s="146">
        <f t="shared" si="3"/>
        <v>0</v>
      </c>
      <c r="F13" s="146">
        <f t="shared" si="3"/>
        <v>0</v>
      </c>
      <c r="G13" s="146">
        <f t="shared" si="3"/>
        <v>0</v>
      </c>
      <c r="H13" s="146">
        <f t="shared" si="3"/>
        <v>-1374941</v>
      </c>
      <c r="I13" s="146">
        <f t="shared" si="3"/>
        <v>-22779334</v>
      </c>
      <c r="J13" s="146">
        <f t="shared" si="3"/>
        <v>-1420114</v>
      </c>
      <c r="K13" s="146">
        <f t="shared" si="3"/>
        <v>-24199448</v>
      </c>
    </row>
    <row r="14" spans="1:11" x14ac:dyDescent="0.2">
      <c r="A14" s="48" t="s">
        <v>153</v>
      </c>
      <c r="B14" s="48">
        <v>0</v>
      </c>
      <c r="C14" s="48">
        <v>0</v>
      </c>
      <c r="D14" s="48">
        <v>3827876</v>
      </c>
      <c r="E14" s="48">
        <v>-3827876</v>
      </c>
      <c r="F14" s="48">
        <v>0</v>
      </c>
      <c r="G14" s="48">
        <v>0</v>
      </c>
      <c r="H14" s="48">
        <v>0</v>
      </c>
      <c r="I14" s="34">
        <f t="shared" si="0"/>
        <v>0</v>
      </c>
      <c r="J14" s="48">
        <v>0</v>
      </c>
      <c r="K14" s="48">
        <f t="shared" si="1"/>
        <v>0</v>
      </c>
    </row>
    <row r="15" spans="1:11" x14ac:dyDescent="0.2">
      <c r="A15" s="48" t="s">
        <v>154</v>
      </c>
      <c r="B15" s="48">
        <v>0</v>
      </c>
      <c r="C15" s="48">
        <v>0</v>
      </c>
      <c r="D15" s="48">
        <v>0</v>
      </c>
      <c r="E15" s="48">
        <v>0</v>
      </c>
      <c r="F15" s="48">
        <v>612460</v>
      </c>
      <c r="G15" s="48">
        <v>0</v>
      </c>
      <c r="H15" s="48">
        <v>0</v>
      </c>
      <c r="I15" s="34">
        <f t="shared" si="0"/>
        <v>612460</v>
      </c>
      <c r="J15" s="48">
        <v>0</v>
      </c>
      <c r="K15" s="48">
        <f t="shared" si="1"/>
        <v>612460</v>
      </c>
    </row>
    <row r="16" spans="1:11" ht="13.5" x14ac:dyDescent="0.35">
      <c r="A16" s="142" t="s">
        <v>140</v>
      </c>
      <c r="B16" s="143">
        <f>B7+B15+B13+B14</f>
        <v>1463323897</v>
      </c>
      <c r="C16" s="143">
        <f t="shared" ref="C16:K16" si="4">C7+C15+C13+C14</f>
        <v>74050518</v>
      </c>
      <c r="D16" s="143">
        <f t="shared" si="4"/>
        <v>-1723938833</v>
      </c>
      <c r="E16" s="143">
        <f t="shared" si="4"/>
        <v>145791299</v>
      </c>
      <c r="F16" s="143">
        <f t="shared" si="4"/>
        <v>-23596056</v>
      </c>
      <c r="G16" s="143">
        <f t="shared" si="4"/>
        <v>-596832659</v>
      </c>
      <c r="H16" s="143">
        <f t="shared" si="4"/>
        <v>1042407953</v>
      </c>
      <c r="I16" s="143">
        <f t="shared" si="4"/>
        <v>381206119</v>
      </c>
      <c r="J16" s="143">
        <f t="shared" si="4"/>
        <v>16503953</v>
      </c>
      <c r="K16" s="143">
        <f t="shared" si="4"/>
        <v>397710072</v>
      </c>
    </row>
    <row r="17" spans="1:11" x14ac:dyDescent="0.2">
      <c r="A17" s="16"/>
      <c r="B17" s="48"/>
      <c r="C17" s="48"/>
      <c r="D17" s="48"/>
      <c r="E17" s="48"/>
      <c r="F17" s="48"/>
      <c r="G17" s="48"/>
      <c r="H17" s="48"/>
      <c r="I17" s="34"/>
      <c r="J17" s="48"/>
      <c r="K17" s="48"/>
    </row>
    <row r="18" spans="1:11" x14ac:dyDescent="0.2">
      <c r="A18" s="16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3.5" x14ac:dyDescent="0.35">
      <c r="A19" s="142" t="s">
        <v>111</v>
      </c>
      <c r="B19" s="143">
        <v>881102250</v>
      </c>
      <c r="C19" s="143">
        <v>74050518</v>
      </c>
      <c r="D19" s="143">
        <v>-1298468407.5112016</v>
      </c>
      <c r="E19" s="143">
        <v>371331556.606305</v>
      </c>
      <c r="F19" s="143">
        <v>-59695226.44719407</v>
      </c>
      <c r="G19" s="143">
        <v>-596832659</v>
      </c>
      <c r="H19" s="143">
        <v>1074096710.4428816</v>
      </c>
      <c r="I19" s="143">
        <v>445584742.09079087</v>
      </c>
      <c r="J19" s="143">
        <v>16995744.006441634</v>
      </c>
      <c r="K19" s="143">
        <v>462580486.09723252</v>
      </c>
    </row>
    <row r="20" spans="1:11" x14ac:dyDescent="0.2">
      <c r="A20" s="48" t="s">
        <v>148</v>
      </c>
      <c r="B20" s="48">
        <v>0</v>
      </c>
      <c r="C20" s="48">
        <v>0</v>
      </c>
      <c r="D20" s="48">
        <v>59898003.417844698</v>
      </c>
      <c r="E20" s="48">
        <v>0</v>
      </c>
      <c r="F20" s="48">
        <v>0</v>
      </c>
      <c r="G20" s="48">
        <v>0</v>
      </c>
      <c r="H20" s="48">
        <v>0</v>
      </c>
      <c r="I20" s="34">
        <f t="shared" ref="I20:I24" si="5">SUM(B20:H20)</f>
        <v>59898003.417844698</v>
      </c>
      <c r="J20" s="48">
        <v>-1508017.0259875318</v>
      </c>
      <c r="K20" s="48">
        <f>I20+J20</f>
        <v>58389986.39185717</v>
      </c>
    </row>
    <row r="21" spans="1:11" hidden="1" x14ac:dyDescent="0.2">
      <c r="A21" s="48" t="s">
        <v>151</v>
      </c>
      <c r="B21" s="48">
        <v>0</v>
      </c>
      <c r="C21" s="48">
        <v>0</v>
      </c>
      <c r="D21" s="48">
        <v>0</v>
      </c>
      <c r="E21" s="34">
        <v>0</v>
      </c>
      <c r="F21" s="48">
        <v>0</v>
      </c>
      <c r="G21" s="48">
        <v>0</v>
      </c>
      <c r="H21" s="48">
        <v>0</v>
      </c>
      <c r="I21" s="34">
        <f t="shared" si="5"/>
        <v>0</v>
      </c>
      <c r="J21" s="48">
        <v>0</v>
      </c>
      <c r="K21" s="48">
        <f t="shared" ref="K21:K22" si="6">I21+J21</f>
        <v>0</v>
      </c>
    </row>
    <row r="22" spans="1:11" hidden="1" x14ac:dyDescent="0.2">
      <c r="A22" s="48" t="s">
        <v>152</v>
      </c>
      <c r="B22" s="48">
        <v>0</v>
      </c>
      <c r="C22" s="48">
        <v>0</v>
      </c>
      <c r="D22" s="48">
        <v>0</v>
      </c>
      <c r="E22" s="48">
        <v>0</v>
      </c>
      <c r="F22" s="34">
        <v>0</v>
      </c>
      <c r="G22" s="48">
        <v>0</v>
      </c>
      <c r="H22" s="48">
        <v>0</v>
      </c>
      <c r="I22" s="34">
        <f t="shared" si="5"/>
        <v>0</v>
      </c>
      <c r="J22" s="48">
        <v>0</v>
      </c>
      <c r="K22" s="48">
        <f t="shared" si="6"/>
        <v>0</v>
      </c>
    </row>
    <row r="23" spans="1:11" x14ac:dyDescent="0.2">
      <c r="A23" s="48" t="s">
        <v>150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-82485198.690000013</v>
      </c>
      <c r="I23" s="34">
        <f t="shared" si="5"/>
        <v>-82485198.690000013</v>
      </c>
      <c r="J23" s="48">
        <v>0</v>
      </c>
      <c r="K23" s="48">
        <f>I23+J23</f>
        <v>-82485198.690000013</v>
      </c>
    </row>
    <row r="24" spans="1:11" hidden="1" x14ac:dyDescent="0.2">
      <c r="A24" s="48" t="s">
        <v>118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34">
        <f t="shared" si="5"/>
        <v>0</v>
      </c>
      <c r="J24" s="48">
        <v>0</v>
      </c>
      <c r="K24" s="48">
        <f>I24+J24</f>
        <v>0</v>
      </c>
    </row>
    <row r="25" spans="1:11" ht="13.5" x14ac:dyDescent="0.35">
      <c r="A25" s="145" t="s">
        <v>80</v>
      </c>
      <c r="B25" s="143">
        <f>B23+B24</f>
        <v>0</v>
      </c>
      <c r="C25" s="143">
        <f t="shared" ref="C25:G25" si="7">C23+C24</f>
        <v>0</v>
      </c>
      <c r="D25" s="143">
        <f t="shared" si="7"/>
        <v>0</v>
      </c>
      <c r="E25" s="143">
        <f t="shared" ref="E25:F25" si="8">E23+E24+E21+E22</f>
        <v>0</v>
      </c>
      <c r="F25" s="143">
        <f t="shared" si="8"/>
        <v>0</v>
      </c>
      <c r="G25" s="143">
        <f t="shared" si="7"/>
        <v>0</v>
      </c>
      <c r="H25" s="143">
        <f t="shared" ref="H25:K25" si="9">H23+H24+H21+H22</f>
        <v>-82485198.690000013</v>
      </c>
      <c r="I25" s="143">
        <f t="shared" si="9"/>
        <v>-82485198.690000013</v>
      </c>
      <c r="J25" s="143">
        <f t="shared" si="9"/>
        <v>0</v>
      </c>
      <c r="K25" s="143">
        <f t="shared" si="9"/>
        <v>-82485198.690000013</v>
      </c>
    </row>
    <row r="26" spans="1:11" ht="13.5" x14ac:dyDescent="0.35">
      <c r="A26" s="142" t="s">
        <v>81</v>
      </c>
      <c r="B26" s="143">
        <f t="shared" ref="B26:J26" si="10">B25+B20</f>
        <v>0</v>
      </c>
      <c r="C26" s="143">
        <f t="shared" si="10"/>
        <v>0</v>
      </c>
      <c r="D26" s="143">
        <f t="shared" si="10"/>
        <v>59898003.417844698</v>
      </c>
      <c r="E26" s="143">
        <f t="shared" si="10"/>
        <v>0</v>
      </c>
      <c r="F26" s="143">
        <f t="shared" si="10"/>
        <v>0</v>
      </c>
      <c r="G26" s="143">
        <f t="shared" si="10"/>
        <v>0</v>
      </c>
      <c r="H26" s="143">
        <f t="shared" si="10"/>
        <v>-82485198.690000013</v>
      </c>
      <c r="I26" s="143">
        <f t="shared" si="10"/>
        <v>-22587195.272155315</v>
      </c>
      <c r="J26" s="143">
        <f t="shared" si="10"/>
        <v>-1508017.0259875318</v>
      </c>
      <c r="K26" s="143">
        <f>K25+K20</f>
        <v>-24095212.298142843</v>
      </c>
    </row>
    <row r="27" spans="1:11" hidden="1" x14ac:dyDescent="0.2">
      <c r="A27" s="48" t="s">
        <v>153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34">
        <f>SUM(B27:H27)</f>
        <v>0</v>
      </c>
      <c r="J27" s="48">
        <v>0</v>
      </c>
      <c r="K27" s="48">
        <f>I27+J27</f>
        <v>0</v>
      </c>
    </row>
    <row r="28" spans="1:11" hidden="1" x14ac:dyDescent="0.2">
      <c r="A28" s="48" t="s">
        <v>154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34">
        <f>SUM(B28:H28)</f>
        <v>0</v>
      </c>
      <c r="J28" s="48">
        <v>0</v>
      </c>
      <c r="K28" s="48">
        <f>I28+J28</f>
        <v>0</v>
      </c>
    </row>
    <row r="29" spans="1:11" hidden="1" x14ac:dyDescent="0.2">
      <c r="A29" s="48" t="s">
        <v>155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34">
        <f>SUM(B29:H29)</f>
        <v>0</v>
      </c>
      <c r="J29" s="48">
        <v>0</v>
      </c>
      <c r="K29" s="48">
        <f>I29+J29</f>
        <v>0</v>
      </c>
    </row>
    <row r="30" spans="1:11" ht="13.5" x14ac:dyDescent="0.35">
      <c r="A30" s="142" t="s">
        <v>141</v>
      </c>
      <c r="B30" s="143">
        <f t="shared" ref="B30:D30" si="11">B19+B26+B27+B28+B29</f>
        <v>881102250</v>
      </c>
      <c r="C30" s="143">
        <f t="shared" si="11"/>
        <v>74050518</v>
      </c>
      <c r="D30" s="143">
        <f t="shared" si="11"/>
        <v>-1238570404.0933568</v>
      </c>
      <c r="E30" s="143">
        <f>E19+E26+E27+E28+E29</f>
        <v>371331556.606305</v>
      </c>
      <c r="F30" s="143">
        <f t="shared" ref="F30:H30" si="12">F19+F26+F27+F28+F29</f>
        <v>-59695226.44719407</v>
      </c>
      <c r="G30" s="143">
        <f t="shared" si="12"/>
        <v>-596832659</v>
      </c>
      <c r="H30" s="143">
        <f t="shared" si="12"/>
        <v>991611511.75288153</v>
      </c>
      <c r="I30" s="143">
        <f>I19+I26+I27+I28+I29</f>
        <v>422997546.81863558</v>
      </c>
      <c r="J30" s="143">
        <f t="shared" ref="J30:K30" si="13">J19+J26+J27+J28+J29</f>
        <v>15487726.980454102</v>
      </c>
      <c r="K30" s="143">
        <f t="shared" si="13"/>
        <v>438485273.79908967</v>
      </c>
    </row>
    <row r="31" spans="1:1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">
      <c r="A32" s="31" t="s">
        <v>110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54" x14ac:dyDescent="0.35">
      <c r="A33" s="32"/>
      <c r="B33" s="140" t="s">
        <v>75</v>
      </c>
      <c r="C33" s="140" t="s">
        <v>10</v>
      </c>
      <c r="D33" s="141" t="s">
        <v>76</v>
      </c>
      <c r="E33" s="141" t="s">
        <v>24</v>
      </c>
      <c r="F33" s="140" t="s">
        <v>77</v>
      </c>
      <c r="G33" s="141" t="s">
        <v>54</v>
      </c>
      <c r="H33" s="141" t="s">
        <v>11</v>
      </c>
      <c r="I33" s="141" t="s">
        <v>78</v>
      </c>
      <c r="J33" s="140" t="s">
        <v>56</v>
      </c>
      <c r="K33" s="141" t="s">
        <v>79</v>
      </c>
    </row>
    <row r="34" spans="1:11" ht="13.5" x14ac:dyDescent="0.35">
      <c r="A34" s="142" t="s">
        <v>38</v>
      </c>
      <c r="B34" s="143">
        <v>6939667249.1328001</v>
      </c>
      <c r="C34" s="143">
        <v>351177175.86320001</v>
      </c>
      <c r="D34" s="143">
        <v>-8092252644.138401</v>
      </c>
      <c r="E34" s="143">
        <v>709553975.51999998</v>
      </c>
      <c r="F34" s="143">
        <v>-114806466.2784</v>
      </c>
      <c r="G34" s="143">
        <v>-2830419202.0415998</v>
      </c>
      <c r="H34" s="143">
        <v>4950035992.2055998</v>
      </c>
      <c r="I34" s="143">
        <f>SUM(B34:H34)</f>
        <v>1912956080.2631993</v>
      </c>
      <c r="J34" s="143">
        <v>85003095.340800002</v>
      </c>
      <c r="K34" s="143">
        <f>I34+J34</f>
        <v>1997959175.6039994</v>
      </c>
    </row>
    <row r="35" spans="1:11" x14ac:dyDescent="0.2">
      <c r="A35" s="48" t="s">
        <v>82</v>
      </c>
      <c r="B35" s="48">
        <v>0</v>
      </c>
      <c r="C35" s="48">
        <v>0</v>
      </c>
      <c r="D35" s="48">
        <v>-101508193.36319999</v>
      </c>
      <c r="E35" s="48">
        <v>0</v>
      </c>
      <c r="F35" s="48">
        <v>0</v>
      </c>
      <c r="G35" s="48">
        <v>0</v>
      </c>
      <c r="H35" s="48">
        <v>0</v>
      </c>
      <c r="I35" s="34">
        <f t="shared" ref="I35:I54" si="14">SUM(B35:H35)</f>
        <v>-101508193.36319999</v>
      </c>
      <c r="J35" s="48">
        <v>-6734750.6336000003</v>
      </c>
      <c r="K35" s="48">
        <f>I35+J35</f>
        <v>-108242943.99679999</v>
      </c>
    </row>
    <row r="36" spans="1:11" x14ac:dyDescent="0.2">
      <c r="A36" s="48" t="s">
        <v>150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-6520520.1984000001</v>
      </c>
      <c r="I36" s="34">
        <f t="shared" si="14"/>
        <v>-6520520.1984000001</v>
      </c>
      <c r="J36" s="48">
        <v>0</v>
      </c>
      <c r="K36" s="48">
        <f t="shared" ref="K36:K56" si="15">I36+J36</f>
        <v>-6520520.1984000001</v>
      </c>
    </row>
    <row r="37" spans="1:11" hidden="1" x14ac:dyDescent="0.2">
      <c r="A37" s="48" t="s">
        <v>151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34">
        <f t="shared" si="14"/>
        <v>0</v>
      </c>
      <c r="J37" s="48">
        <v>0</v>
      </c>
      <c r="K37" s="48">
        <f t="shared" si="15"/>
        <v>0</v>
      </c>
    </row>
    <row r="38" spans="1:11" hidden="1" x14ac:dyDescent="0.2">
      <c r="A38" s="48" t="s">
        <v>152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34">
        <f t="shared" si="14"/>
        <v>0</v>
      </c>
      <c r="J38" s="48">
        <v>0</v>
      </c>
      <c r="K38" s="48">
        <f t="shared" si="15"/>
        <v>0</v>
      </c>
    </row>
    <row r="39" spans="1:11" ht="13.5" x14ac:dyDescent="0.35">
      <c r="A39" s="145" t="s">
        <v>80</v>
      </c>
      <c r="B39" s="143">
        <f t="shared" ref="B39:H39" si="16">B36+B37+B38</f>
        <v>0</v>
      </c>
      <c r="C39" s="143">
        <f t="shared" si="16"/>
        <v>0</v>
      </c>
      <c r="D39" s="143">
        <f t="shared" si="16"/>
        <v>0</v>
      </c>
      <c r="E39" s="143">
        <f t="shared" si="16"/>
        <v>0</v>
      </c>
      <c r="F39" s="143">
        <f t="shared" si="16"/>
        <v>0</v>
      </c>
      <c r="G39" s="143">
        <f t="shared" si="16"/>
        <v>0</v>
      </c>
      <c r="H39" s="143">
        <f t="shared" si="16"/>
        <v>-6520520.1984000001</v>
      </c>
      <c r="I39" s="143">
        <f>SUM(B39:H39)</f>
        <v>-6520520.1984000001</v>
      </c>
      <c r="J39" s="143">
        <f>J36+J37+J38</f>
        <v>0</v>
      </c>
      <c r="K39" s="143">
        <f>K36+K37+K38</f>
        <v>-6520520.1984000001</v>
      </c>
    </row>
    <row r="40" spans="1:11" ht="13.5" x14ac:dyDescent="0.35">
      <c r="A40" s="142" t="s">
        <v>81</v>
      </c>
      <c r="B40" s="143">
        <f>B39+B35</f>
        <v>0</v>
      </c>
      <c r="C40" s="143">
        <f t="shared" ref="C40:K40" si="17">C39+C35</f>
        <v>0</v>
      </c>
      <c r="D40" s="143">
        <f t="shared" si="17"/>
        <v>-101508193.36319999</v>
      </c>
      <c r="E40" s="143">
        <f t="shared" si="17"/>
        <v>0</v>
      </c>
      <c r="F40" s="143">
        <f t="shared" si="17"/>
        <v>0</v>
      </c>
      <c r="G40" s="143">
        <f t="shared" si="17"/>
        <v>0</v>
      </c>
      <c r="H40" s="143">
        <f t="shared" si="17"/>
        <v>-6520520.1984000001</v>
      </c>
      <c r="I40" s="143">
        <f t="shared" si="17"/>
        <v>-108028713.5616</v>
      </c>
      <c r="J40" s="143">
        <f t="shared" si="17"/>
        <v>-6734750.6336000003</v>
      </c>
      <c r="K40" s="143">
        <f t="shared" si="17"/>
        <v>-114763464.1952</v>
      </c>
    </row>
    <row r="41" spans="1:11" x14ac:dyDescent="0.2">
      <c r="A41" s="48" t="s">
        <v>153</v>
      </c>
      <c r="B41" s="48">
        <v>0</v>
      </c>
      <c r="C41" s="48">
        <v>0</v>
      </c>
      <c r="D41" s="48">
        <v>18153319.1424</v>
      </c>
      <c r="E41" s="48">
        <v>-18153319.1424</v>
      </c>
      <c r="F41" s="48">
        <v>0</v>
      </c>
      <c r="G41" s="48">
        <v>0</v>
      </c>
      <c r="H41" s="48">
        <v>0</v>
      </c>
      <c r="I41" s="34">
        <f t="shared" ref="I41:I42" si="18">SUM(B41:H41)</f>
        <v>0</v>
      </c>
      <c r="J41" s="48">
        <v>0</v>
      </c>
      <c r="K41" s="48">
        <f t="shared" ref="K41" si="19">I41+J41</f>
        <v>0</v>
      </c>
    </row>
    <row r="42" spans="1:11" x14ac:dyDescent="0.2">
      <c r="A42" s="48" t="s">
        <v>154</v>
      </c>
      <c r="B42" s="48">
        <v>0</v>
      </c>
      <c r="C42" s="48">
        <v>0</v>
      </c>
      <c r="D42" s="48">
        <v>0</v>
      </c>
      <c r="E42" s="48">
        <v>0</v>
      </c>
      <c r="F42" s="48">
        <v>2904530.304</v>
      </c>
      <c r="G42" s="48">
        <v>0</v>
      </c>
      <c r="H42" s="48">
        <v>0</v>
      </c>
      <c r="I42" s="34">
        <f t="shared" si="18"/>
        <v>2904530.304</v>
      </c>
      <c r="J42" s="48">
        <v>0</v>
      </c>
      <c r="K42" s="48">
        <f>I42+J42</f>
        <v>2904530.304</v>
      </c>
    </row>
    <row r="43" spans="1:11" ht="13.5" x14ac:dyDescent="0.35">
      <c r="A43" s="142" t="s">
        <v>140</v>
      </c>
      <c r="B43" s="143">
        <f>B34+B42+B40+B41</f>
        <v>6939667249.1328001</v>
      </c>
      <c r="C43" s="143">
        <f t="shared" ref="C43:D43" si="20">C34+C42+C40+C41</f>
        <v>351177175.86320001</v>
      </c>
      <c r="D43" s="143">
        <f t="shared" si="20"/>
        <v>-8175607518.3592014</v>
      </c>
      <c r="E43" s="143">
        <f>E34+E42+E40+E41</f>
        <v>691400656.37759995</v>
      </c>
      <c r="F43" s="143">
        <f t="shared" ref="F43:H43" si="21">F34+F42+F40+F41</f>
        <v>-111901935.9744</v>
      </c>
      <c r="G43" s="143">
        <f t="shared" si="21"/>
        <v>-2830419202.0415998</v>
      </c>
      <c r="H43" s="143">
        <f t="shared" si="21"/>
        <v>4943515472.0072002</v>
      </c>
      <c r="I43" s="143">
        <f>SUM(B43:H43)</f>
        <v>1807831897.0055995</v>
      </c>
      <c r="J43" s="143">
        <f t="shared" ref="J43:K43" si="22">J34+J42+J40+J41</f>
        <v>78268344.707200006</v>
      </c>
      <c r="K43" s="143">
        <f t="shared" si="22"/>
        <v>1886100241.7127993</v>
      </c>
    </row>
    <row r="44" spans="1:11" x14ac:dyDescent="0.2">
      <c r="A44" s="16"/>
      <c r="B44" s="48"/>
      <c r="C44" s="48"/>
      <c r="D44" s="48"/>
      <c r="E44" s="48"/>
      <c r="F44" s="48"/>
      <c r="G44" s="48"/>
      <c r="H44" s="48"/>
      <c r="I44" s="34"/>
      <c r="J44" s="48"/>
      <c r="K44" s="48"/>
    </row>
    <row r="45" spans="1:11" x14ac:dyDescent="0.2">
      <c r="A45" s="16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13.5" x14ac:dyDescent="0.35">
      <c r="A46" s="142" t="s">
        <v>111</v>
      </c>
      <c r="B46" s="143">
        <v>4178539311.25</v>
      </c>
      <c r="C46" s="143">
        <v>351177175.85320002</v>
      </c>
      <c r="D46" s="143">
        <v>-6157856577.4711218</v>
      </c>
      <c r="E46" s="143">
        <v>1761002775.2097409</v>
      </c>
      <c r="F46" s="143">
        <v>-283098641.90317315</v>
      </c>
      <c r="G46" s="143">
        <v>-2830419202.0415998</v>
      </c>
      <c r="H46" s="143">
        <v>5093796239.6043215</v>
      </c>
      <c r="I46" s="143">
        <v>2113141080.5013676</v>
      </c>
      <c r="J46" s="143">
        <v>80600616.376148805</v>
      </c>
      <c r="K46" s="143">
        <v>2193741696.8775163</v>
      </c>
    </row>
    <row r="47" spans="1:11" x14ac:dyDescent="0.2">
      <c r="A47" s="48" t="s">
        <v>148</v>
      </c>
      <c r="B47" s="48">
        <v>0</v>
      </c>
      <c r="C47" s="48">
        <v>0</v>
      </c>
      <c r="D47" s="48">
        <v>284060291.40878671</v>
      </c>
      <c r="E47" s="48">
        <v>0</v>
      </c>
      <c r="F47" s="48">
        <v>0</v>
      </c>
      <c r="G47" s="48">
        <v>0</v>
      </c>
      <c r="H47" s="48">
        <v>0</v>
      </c>
      <c r="I47" s="34">
        <f t="shared" si="14"/>
        <v>284060291.40878671</v>
      </c>
      <c r="J47" s="48">
        <v>-7151619.9440432703</v>
      </c>
      <c r="K47" s="48">
        <f t="shared" si="15"/>
        <v>276908671.46474344</v>
      </c>
    </row>
    <row r="48" spans="1:11" hidden="1" x14ac:dyDescent="0.2">
      <c r="A48" s="48" t="s">
        <v>151</v>
      </c>
      <c r="B48" s="48">
        <v>0</v>
      </c>
      <c r="C48" s="48">
        <v>0</v>
      </c>
      <c r="D48" s="48">
        <v>0</v>
      </c>
      <c r="E48" s="34">
        <v>0</v>
      </c>
      <c r="F48" s="48">
        <v>0</v>
      </c>
      <c r="G48" s="48">
        <v>0</v>
      </c>
      <c r="H48" s="48">
        <v>0</v>
      </c>
      <c r="I48" s="34">
        <f t="shared" ref="I48:I49" si="23">SUM(B48:H48)</f>
        <v>0</v>
      </c>
      <c r="J48" s="48">
        <v>0</v>
      </c>
      <c r="K48" s="34">
        <f t="shared" si="15"/>
        <v>0</v>
      </c>
    </row>
    <row r="49" spans="1:11" hidden="1" x14ac:dyDescent="0.2">
      <c r="A49" s="48" t="s">
        <v>152</v>
      </c>
      <c r="B49" s="48">
        <v>0</v>
      </c>
      <c r="C49" s="48">
        <v>0</v>
      </c>
      <c r="D49" s="48">
        <v>0</v>
      </c>
      <c r="E49" s="48">
        <v>0</v>
      </c>
      <c r="F49" s="34">
        <v>0</v>
      </c>
      <c r="G49" s="48">
        <v>0</v>
      </c>
      <c r="H49" s="48">
        <v>0</v>
      </c>
      <c r="I49" s="34">
        <f t="shared" si="23"/>
        <v>0</v>
      </c>
      <c r="J49" s="48">
        <v>0</v>
      </c>
      <c r="K49" s="34">
        <f t="shared" si="15"/>
        <v>0</v>
      </c>
    </row>
    <row r="50" spans="1:11" x14ac:dyDescent="0.2">
      <c r="A50" s="48" t="s">
        <v>150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-391177807.26745605</v>
      </c>
      <c r="I50" s="34">
        <f t="shared" si="14"/>
        <v>-391177807.26745605</v>
      </c>
      <c r="J50" s="48">
        <v>0</v>
      </c>
      <c r="K50" s="48">
        <f t="shared" si="15"/>
        <v>-391177807.26745605</v>
      </c>
    </row>
    <row r="51" spans="1:11" hidden="1" x14ac:dyDescent="0.2">
      <c r="A51" s="48" t="s">
        <v>118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34">
        <f t="shared" ref="I51" si="24">SUM(B51:H51)</f>
        <v>0</v>
      </c>
      <c r="J51" s="48">
        <v>0</v>
      </c>
      <c r="K51" s="48">
        <f t="shared" si="15"/>
        <v>0</v>
      </c>
    </row>
    <row r="52" spans="1:11" ht="13.5" x14ac:dyDescent="0.35">
      <c r="A52" s="145" t="s">
        <v>80</v>
      </c>
      <c r="B52" s="143">
        <f>SUM(B48:B51)</f>
        <v>0</v>
      </c>
      <c r="C52" s="143">
        <f t="shared" ref="C52:K52" si="25">SUM(C48:C51)</f>
        <v>0</v>
      </c>
      <c r="D52" s="143">
        <f t="shared" si="25"/>
        <v>0</v>
      </c>
      <c r="E52" s="143">
        <f t="shared" si="25"/>
        <v>0</v>
      </c>
      <c r="F52" s="143">
        <f t="shared" si="25"/>
        <v>0</v>
      </c>
      <c r="G52" s="143">
        <f t="shared" si="25"/>
        <v>0</v>
      </c>
      <c r="H52" s="143">
        <f t="shared" si="25"/>
        <v>-391177807.26745605</v>
      </c>
      <c r="I52" s="143">
        <f t="shared" si="25"/>
        <v>-391177807.26745605</v>
      </c>
      <c r="J52" s="143">
        <f t="shared" si="25"/>
        <v>0</v>
      </c>
      <c r="K52" s="143">
        <f t="shared" si="25"/>
        <v>-391177807.26745605</v>
      </c>
    </row>
    <row r="53" spans="1:11" ht="13.5" x14ac:dyDescent="0.35">
      <c r="A53" s="142" t="s">
        <v>81</v>
      </c>
      <c r="B53" s="143">
        <f t="shared" ref="B53:K53" si="26">B52+B47</f>
        <v>0</v>
      </c>
      <c r="C53" s="143">
        <f t="shared" si="26"/>
        <v>0</v>
      </c>
      <c r="D53" s="143">
        <f t="shared" si="26"/>
        <v>284060291.40878671</v>
      </c>
      <c r="E53" s="143">
        <f t="shared" si="26"/>
        <v>0</v>
      </c>
      <c r="F53" s="143">
        <f t="shared" si="26"/>
        <v>0</v>
      </c>
      <c r="G53" s="143">
        <f t="shared" si="26"/>
        <v>0</v>
      </c>
      <c r="H53" s="143">
        <f t="shared" si="26"/>
        <v>-391177807.26745605</v>
      </c>
      <c r="I53" s="143">
        <f t="shared" si="26"/>
        <v>-107117515.85866934</v>
      </c>
      <c r="J53" s="143">
        <f t="shared" si="26"/>
        <v>-7151619.9440432703</v>
      </c>
      <c r="K53" s="143">
        <f t="shared" si="26"/>
        <v>-114269135.80271262</v>
      </c>
    </row>
    <row r="54" spans="1:11" hidden="1" x14ac:dyDescent="0.2">
      <c r="A54" s="48" t="s">
        <v>153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34">
        <f t="shared" si="14"/>
        <v>0</v>
      </c>
      <c r="J54" s="48">
        <v>0</v>
      </c>
      <c r="K54" s="48">
        <f t="shared" si="15"/>
        <v>0</v>
      </c>
    </row>
    <row r="55" spans="1:11" hidden="1" x14ac:dyDescent="0.2">
      <c r="A55" s="48" t="s">
        <v>154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34">
        <f>SUM(B55:H55)</f>
        <v>0</v>
      </c>
      <c r="J55" s="48">
        <v>0</v>
      </c>
      <c r="K55" s="48">
        <f t="shared" si="15"/>
        <v>0</v>
      </c>
    </row>
    <row r="56" spans="1:11" hidden="1" x14ac:dyDescent="0.2">
      <c r="A56" s="48" t="s">
        <v>155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34">
        <f>SUM(B56:H56)</f>
        <v>0</v>
      </c>
      <c r="J56" s="48">
        <v>0</v>
      </c>
      <c r="K56" s="48">
        <f t="shared" si="15"/>
        <v>0</v>
      </c>
    </row>
    <row r="57" spans="1:11" ht="13.5" x14ac:dyDescent="0.35">
      <c r="A57" s="142" t="s">
        <v>141</v>
      </c>
      <c r="B57" s="143">
        <f>B46+B53+B54+B55+B56</f>
        <v>4178539311.25</v>
      </c>
      <c r="C57" s="143">
        <f t="shared" ref="C57:K57" si="27">C46+C53+C54+C55+C56</f>
        <v>351177175.85320002</v>
      </c>
      <c r="D57" s="143">
        <f t="shared" si="27"/>
        <v>-5873796286.062335</v>
      </c>
      <c r="E57" s="143">
        <f t="shared" si="27"/>
        <v>1761002775.2097409</v>
      </c>
      <c r="F57" s="143">
        <f t="shared" si="27"/>
        <v>-283098641.90317315</v>
      </c>
      <c r="G57" s="143">
        <f t="shared" si="27"/>
        <v>-2830419202.0415998</v>
      </c>
      <c r="H57" s="143">
        <f t="shared" si="27"/>
        <v>4702618432.3368654</v>
      </c>
      <c r="I57" s="143">
        <f t="shared" si="27"/>
        <v>2006023564.6426983</v>
      </c>
      <c r="J57" s="143">
        <f t="shared" si="27"/>
        <v>73448996.432105541</v>
      </c>
      <c r="K57" s="143">
        <f t="shared" si="27"/>
        <v>2079472561.0748036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pozitiei financiare</vt:lpstr>
      <vt:lpstr>Sit profitului sau pierderii</vt:lpstr>
      <vt:lpstr>Alte elemente ale rezultatului </vt:lpstr>
      <vt:lpstr>Sit fluxurilor de trezorerie</vt:lpstr>
      <vt:lpstr>Sit modificarilor capitalurilor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2022-08-12T11:33:15Z</dcterms:modified>
</cp:coreProperties>
</file>