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2\Monthly reporting\09_Septembrie_2022\PEM\PEM Conso\extras excel sit financiare\consolidate 2022\"/>
    </mc:Choice>
  </mc:AlternateContent>
  <bookViews>
    <workbookView xWindow="-120" yWindow="-120" windowWidth="29040" windowHeight="15840" tabRatio="832" activeTab="4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  <c r="D46" i="1"/>
  <c r="B22" i="1" l="1"/>
  <c r="E58" i="4"/>
  <c r="D58" i="4"/>
  <c r="C58" i="4"/>
  <c r="B58" i="4"/>
  <c r="C27" i="4"/>
  <c r="D27" i="4"/>
  <c r="E27" i="4"/>
  <c r="B27" i="4"/>
  <c r="C39" i="4" l="1"/>
  <c r="B39" i="4"/>
  <c r="D39" i="4"/>
  <c r="E39" i="4"/>
  <c r="C25" i="3"/>
  <c r="C26" i="3" s="1"/>
  <c r="G25" i="3"/>
  <c r="J25" i="3" l="1"/>
  <c r="G26" i="3"/>
  <c r="D25" i="3"/>
  <c r="B25" i="3"/>
  <c r="B26" i="3" s="1"/>
  <c r="I28" i="3" l="1"/>
  <c r="K28" i="3" s="1"/>
  <c r="I27" i="3"/>
  <c r="K27" i="3" s="1"/>
  <c r="E25" i="3" l="1"/>
  <c r="E26" i="3" s="1"/>
  <c r="I21" i="3"/>
  <c r="K21" i="3" s="1"/>
  <c r="F25" i="3"/>
  <c r="F26" i="3" s="1"/>
  <c r="I22" i="3"/>
  <c r="K22" i="3" s="1"/>
  <c r="I29" i="3"/>
  <c r="K29" i="3" s="1"/>
  <c r="I23" i="3" l="1"/>
  <c r="I24" i="3"/>
  <c r="K24" i="3" s="1"/>
  <c r="I25" i="3" l="1"/>
  <c r="K23" i="3"/>
  <c r="H25" i="3"/>
  <c r="H26" i="3" s="1"/>
  <c r="K25" i="3" l="1"/>
  <c r="I7" i="3"/>
  <c r="K7" i="3" l="1"/>
  <c r="I15" i="3" l="1"/>
  <c r="C12" i="3"/>
  <c r="C13" i="3" s="1"/>
  <c r="C16" i="3" s="1"/>
  <c r="C30" i="3" s="1"/>
  <c r="I8" i="3"/>
  <c r="K8" i="3" s="1"/>
  <c r="I10" i="3"/>
  <c r="K10" i="3" s="1"/>
  <c r="I11" i="3"/>
  <c r="K11" i="3" s="1"/>
  <c r="I14" i="3"/>
  <c r="K14" i="3" s="1"/>
  <c r="I9" i="3"/>
  <c r="K9" i="3" s="1"/>
  <c r="F12" i="3"/>
  <c r="F13" i="3" s="1"/>
  <c r="F16" i="3" s="1"/>
  <c r="F30" i="3" s="1"/>
  <c r="E12" i="3"/>
  <c r="E13" i="3" s="1"/>
  <c r="E16" i="3" s="1"/>
  <c r="E30" i="3" s="1"/>
  <c r="G12" i="3"/>
  <c r="G13" i="3" s="1"/>
  <c r="G16" i="3" s="1"/>
  <c r="G30" i="3" s="1"/>
  <c r="D12" i="3"/>
  <c r="D13" i="3" s="1"/>
  <c r="D16" i="3" s="1"/>
  <c r="H12" i="3"/>
  <c r="H13" i="3" s="1"/>
  <c r="H16" i="3" s="1"/>
  <c r="H30" i="3" s="1"/>
  <c r="J12" i="3"/>
  <c r="J13" i="3" s="1"/>
  <c r="J16" i="3" s="1"/>
  <c r="B12" i="3"/>
  <c r="K12" i="3" l="1"/>
  <c r="I12" i="3"/>
  <c r="I13" i="3" s="1"/>
  <c r="I16" i="3" s="1"/>
  <c r="K15" i="3"/>
  <c r="B13" i="3"/>
  <c r="B16" i="3" s="1"/>
  <c r="K13" i="3" l="1"/>
  <c r="K16" i="3"/>
  <c r="B30" i="3"/>
  <c r="E39" i="3" l="1"/>
  <c r="E40" i="3" s="1"/>
  <c r="D52" i="3"/>
  <c r="F52" i="3" l="1"/>
  <c r="F53" i="3" s="1"/>
  <c r="I50" i="3"/>
  <c r="I55" i="3"/>
  <c r="K55" i="3" s="1"/>
  <c r="I48" i="3"/>
  <c r="K48" i="3" s="1"/>
  <c r="G52" i="3"/>
  <c r="G53" i="3" s="1"/>
  <c r="I37" i="3"/>
  <c r="K37" i="3" s="1"/>
  <c r="I36" i="3"/>
  <c r="K36" i="3" s="1"/>
  <c r="H39" i="3"/>
  <c r="H40" i="3" s="1"/>
  <c r="H43" i="3" s="1"/>
  <c r="I49" i="3"/>
  <c r="K49" i="3" s="1"/>
  <c r="I42" i="3"/>
  <c r="K42" i="3" s="1"/>
  <c r="I51" i="3"/>
  <c r="K51" i="3" s="1"/>
  <c r="I41" i="3"/>
  <c r="K41" i="3" s="1"/>
  <c r="I38" i="3"/>
  <c r="K38" i="3" s="1"/>
  <c r="I56" i="3"/>
  <c r="K56" i="3" s="1"/>
  <c r="I34" i="3"/>
  <c r="K34" i="3" s="1"/>
  <c r="I54" i="3"/>
  <c r="K54" i="3" s="1"/>
  <c r="I35" i="3"/>
  <c r="K35" i="3" s="1"/>
  <c r="J52" i="3"/>
  <c r="E52" i="3"/>
  <c r="E53" i="3" s="1"/>
  <c r="D39" i="3"/>
  <c r="D40" i="3" s="1"/>
  <c r="D43" i="3" s="1"/>
  <c r="H52" i="3"/>
  <c r="H53" i="3" s="1"/>
  <c r="G39" i="3"/>
  <c r="G40" i="3" s="1"/>
  <c r="G43" i="3" s="1"/>
  <c r="G57" i="3" s="1"/>
  <c r="C39" i="3"/>
  <c r="C40" i="3" s="1"/>
  <c r="C43" i="3" s="1"/>
  <c r="E43" i="3"/>
  <c r="B52" i="3"/>
  <c r="B53" i="3" s="1"/>
  <c r="J39" i="3"/>
  <c r="J40" i="3" s="1"/>
  <c r="J43" i="3" s="1"/>
  <c r="B39" i="3"/>
  <c r="F39" i="3"/>
  <c r="C52" i="3"/>
  <c r="C53" i="3" s="1"/>
  <c r="C57" i="3" l="1"/>
  <c r="K39" i="3"/>
  <c r="B40" i="3"/>
  <c r="B43" i="3" s="1"/>
  <c r="I39" i="3"/>
  <c r="I40" i="3" s="1"/>
  <c r="E57" i="3"/>
  <c r="I52" i="3"/>
  <c r="K50" i="3"/>
  <c r="H57" i="3"/>
  <c r="F40" i="3"/>
  <c r="F43" i="3" s="1"/>
  <c r="F57" i="3" s="1"/>
  <c r="K40" i="3" l="1"/>
  <c r="K52" i="3"/>
  <c r="B57" i="3"/>
  <c r="I43" i="3"/>
  <c r="K43" i="3" l="1"/>
  <c r="C12" i="2"/>
  <c r="C18" i="2" l="1"/>
  <c r="E12" i="2"/>
  <c r="C25" i="2" l="1"/>
  <c r="E18" i="2"/>
  <c r="C46" i="1"/>
  <c r="C22" i="1"/>
  <c r="C55" i="1"/>
  <c r="C29" i="2" l="1"/>
  <c r="E25" i="2"/>
  <c r="C35" i="1"/>
  <c r="C16" i="1"/>
  <c r="C37" i="1" l="1"/>
  <c r="E29" i="2"/>
  <c r="C24" i="1"/>
  <c r="E35" i="1"/>
  <c r="E16" i="1"/>
  <c r="E22" i="1"/>
  <c r="E55" i="1"/>
  <c r="E37" i="1" l="1"/>
  <c r="E24" i="1"/>
  <c r="B12" i="2" l="1"/>
  <c r="D12" i="2" l="1"/>
  <c r="B46" i="1" l="1"/>
  <c r="D22" i="1"/>
  <c r="B16" i="1"/>
  <c r="B18" i="2"/>
  <c r="B25" i="2" l="1"/>
  <c r="B24" i="1"/>
  <c r="D16" i="1"/>
  <c r="B29" i="2" l="1"/>
  <c r="D24" i="1"/>
  <c r="D18" i="2"/>
  <c r="D25" i="2" l="1"/>
  <c r="B35" i="1"/>
  <c r="B37" i="1" l="1"/>
  <c r="D29" i="2"/>
  <c r="D35" i="1"/>
  <c r="D37" i="1" l="1"/>
  <c r="B55" i="1"/>
  <c r="D26" i="3" l="1"/>
  <c r="D30" i="3" s="1"/>
  <c r="I20" i="3"/>
  <c r="D55" i="1"/>
  <c r="I26" i="3" l="1"/>
  <c r="I30" i="3" s="1"/>
  <c r="J53" i="3" l="1"/>
  <c r="J57" i="3" s="1"/>
  <c r="J26" i="3"/>
  <c r="J30" i="3" s="1"/>
  <c r="K20" i="3"/>
  <c r="K26" i="3" l="1"/>
  <c r="D53" i="3"/>
  <c r="D57" i="3" s="1"/>
  <c r="I47" i="3"/>
  <c r="K30" i="3" l="1"/>
  <c r="K47" i="3"/>
  <c r="I53" i="3"/>
  <c r="I57" i="3" s="1"/>
  <c r="K53" i="3" l="1"/>
  <c r="K57" i="3" l="1"/>
</calcChain>
</file>

<file path=xl/sharedStrings.xml><?xml version="1.0" encoding="utf-8"?>
<sst xmlns="http://schemas.openxmlformats.org/spreadsheetml/2006/main" count="264" uniqueCount="156">
  <si>
    <t>Rompetrol Rafinare SA</t>
  </si>
  <si>
    <t>Imobilizari necorporale</t>
  </si>
  <si>
    <t>Fond comercial</t>
  </si>
  <si>
    <t>Imobilizari corporale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</si>
  <si>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</si>
  <si>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</si>
  <si>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</si>
  <si>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</si>
  <si>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</si>
  <si>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</si>
  <si>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</si>
  <si>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</si>
  <si>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</si>
  <si>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</si>
  <si>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</si>
  <si>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</si>
  <si>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</si>
  <si>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</si>
  <si>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</si>
  <si>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</si>
  <si>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</si>
  <si>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</si>
  <si>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</si>
  <si>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</si>
  <si>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</si>
  <si>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</si>
  <si>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</si>
  <si>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</si>
  <si>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</si>
  <si>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</si>
  <si>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</si>
  <si>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</si>
  <si>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Flux de numerar utilizat in activitatea de finantare</t>
  </si>
  <si>
    <t>Dobanzi si comisioane bancare platite, net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</si>
  <si>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</si>
  <si>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</si>
  <si>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</si>
  <si>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</si>
  <si>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</si>
  <si>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</si>
  <si>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</si>
  <si>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</si>
  <si>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</si>
  <si>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</si>
  <si>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</si>
  <si>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</si>
  <si>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</si>
  <si>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</si>
  <si>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</si>
  <si>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</si>
  <si>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</si>
  <si>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</si>
  <si>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</si>
  <si>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</si>
  <si>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</si>
  <si>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</si>
  <si>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</si>
  <si>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</si>
  <si>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</si>
  <si>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din care:</t>
  </si>
  <si>
    <t>Interese majoritare</t>
  </si>
  <si>
    <t>Cheltuieli/(reluari) din ajustari pentru deprecierea creantelor si stocurilor</t>
  </si>
  <si>
    <t xml:space="preserve">Ajustari pentru deprecierea imobilizarilor corporale </t>
  </si>
  <si>
    <t>Dobanzi de intarziere</t>
  </si>
  <si>
    <t>Alte venituri financiare</t>
  </si>
  <si>
    <t>Cheltuieli cu dobanzi si comisioane bancare</t>
  </si>
  <si>
    <t>Diferente de curs nerealizate (Castig)/Pierdere</t>
  </si>
  <si>
    <t>Numerar din activitatea de exploatare inainte de modificari ale capitalului circulant</t>
  </si>
  <si>
    <t>Modificari nete in capitalul circulant</t>
  </si>
  <si>
    <t>Impozitul pe profit platit</t>
  </si>
  <si>
    <t>Numerar net (platit)/incasat aferent instrumentelor derivate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</si>
  <si>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</si>
  <si>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</si>
  <si>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</si>
  <si>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</si>
  <si>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</si>
  <si>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</si>
  <si>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</si>
  <si>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</si>
  <si>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</si>
  <si>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Total alte elemente ale rezultatului global</t>
  </si>
  <si>
    <t>Total rezultat global</t>
  </si>
  <si>
    <t>Pierderea pentru 2021</t>
  </si>
  <si>
    <t>Sume exprimate in USD</t>
  </si>
  <si>
    <t xml:space="preserve"> Alte elemente ale rezultatului global </t>
  </si>
  <si>
    <t>Alte elemente ale rezultatului global care nu pot fi reclasificate ulterior in contul de profit si pierdere (net de impozite):</t>
  </si>
  <si>
    <t xml:space="preserve"> Impozit pe profit amanat aferent reevaluarii, recunoscut in capitaluri proprii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</si>
  <si>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</si>
  <si>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</si>
  <si>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</si>
  <si>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</si>
  <si>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</si>
  <si>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</si>
  <si>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</si>
  <si>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</si>
  <si>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</si>
  <si>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</si>
  <si>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</si>
  <si>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</si>
  <si>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</si>
  <si>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</si>
  <si>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</si>
  <si>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</si>
  <si>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</si>
  <si>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</si>
  <si>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</si>
  <si>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</si>
  <si>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</si>
  <si>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Sume exprimate in USD reprezinta moneda functionala si de prezentare. Sumele in RON sunt informatii financiare suplimentare (a se vedea Nota 2e))</t>
  </si>
  <si>
    <t>Total rezultat global in perioada</t>
  </si>
  <si>
    <r>
      <rPr>
        <b/>
        <u/>
        <sz val="8"/>
        <color theme="1"/>
        <rFont val="Arial"/>
        <family val="2"/>
      </rPr>
      <t>Sume exprimate in RON</t>
    </r>
    <r>
      <rPr>
        <sz val="8"/>
        <color theme="1"/>
        <rFont val="Arial"/>
        <family val="2"/>
      </rPr>
      <t xml:space="preserve"> (Informatii suplimentare – a se vedea nota 2 e))</t>
    </r>
  </si>
  <si>
    <t>31 decembrie 2021</t>
  </si>
  <si>
    <t>(Pierdere)/Profit inainte de impozitul pe venit</t>
  </si>
  <si>
    <t>Intrari nete de numerar din activitati de exploatare</t>
  </si>
  <si>
    <t>(Iesiri) nete de numerar din activitatea de investitii</t>
  </si>
  <si>
    <t>Intrari (iesiri) nete de numerar din activitati de finantare</t>
  </si>
  <si>
    <t>Crestere / (Descrestere) neta a numerarului si a echivalentelor de numerar</t>
  </si>
  <si>
    <t>Castig/(pierdere) net(a) din acoperirea fluxurilor de numerar</t>
  </si>
  <si>
    <t>Castiguri/(pierderi) actuariale din planurile de pensii cu beneficii determinate</t>
  </si>
  <si>
    <t>Reevaluarea terenurilor, constructiilor si echipamentelor din imobilizari corporale</t>
  </si>
  <si>
    <t>Provizion pentru beneficiu la pensionare</t>
  </si>
  <si>
    <t>Ajustari pentru pierderea / castigul din cedarile de imobilizari corporale</t>
  </si>
  <si>
    <t>Pierdere la reevaluarea imobilizarilor corporale</t>
  </si>
  <si>
    <t>Ajustari pentru</t>
  </si>
  <si>
    <t>Situatiile financiare  consolidate neauditate</t>
  </si>
  <si>
    <t>(neauditat)</t>
  </si>
  <si>
    <t>(Pierdere)/Profit in perioada</t>
  </si>
  <si>
    <t>Total alte elemente ale rezultatului global, net de impozite, in perioada</t>
  </si>
  <si>
    <t>Numerar la sfarsitul perioadei</t>
  </si>
  <si>
    <t>In cazul in care exista neconcordante sau omisiuni fata de valorile prezentate in situatiile financiare consolidate, vor prevala valorile prezentate in situatiile financiare consolidate neauditate.</t>
  </si>
  <si>
    <t>Depreciere pentru drepturile de utilizare a activelor</t>
  </si>
  <si>
    <t>Profit brut</t>
  </si>
  <si>
    <t>Deprecierea si amortizarea imobilizarilor corporale si imobilizarilor necorporale</t>
  </si>
  <si>
    <t>Datorii comerciale si alte datorii si datorii contractuale</t>
  </si>
  <si>
    <t>la data si pentru exercitiul financiar incheiat la 30 septembrie 2022</t>
  </si>
  <si>
    <t>*Valorile prezentate sunt extrase din Situatiile financiare consolidate la data si pentru exercitiul financiar incheiat la 30 septembrie 2022 ("situatii financiare consolidate neauditate").</t>
  </si>
  <si>
    <t>SITUATIA CONSOLIDATA A POZITIEI FINANCIARE la 30 septembrie 2022 (neauditat)</t>
  </si>
  <si>
    <t>30 septembrie 2022</t>
  </si>
  <si>
    <t>SITUATIA CONSOLIDATA A CONTULUI DE PROFIT SI PIERDERE  pentru perioada incheiata la 30 septembrie 2022 (neauditat)</t>
  </si>
  <si>
    <t>ianuarie-septembrie 2022</t>
  </si>
  <si>
    <t>ianuarie-septembrie 2021</t>
  </si>
  <si>
    <t>SITUATIA CONSOLIDATA  A ALTOR ELEMENTE ALE REZULTATULUI GLOBAL pentru perioada incheiata la 30 septembrie 2022 (neauditat)</t>
  </si>
  <si>
    <t>SITUATIA CONSOLIDATA A FLUXURILOR DE TREZORERIE pentru perioada incheiata la 30 septembrie 2022 (neauditat)</t>
  </si>
  <si>
    <t>30 septembrie 2021</t>
  </si>
  <si>
    <t>SITUATIA CONSOLIDATA A MODIFICARILOR CAPITALURILOR PROPRII la 30 septembrie 2022 (neauditat) si la 30 septembrie 2021 (neauditat)</t>
  </si>
  <si>
    <t>Rata de actualizare pentru leasing</t>
  </si>
  <si>
    <t xml:space="preserve"> </t>
  </si>
  <si>
    <t>Impozitul amanat, aferent rezervei de reevaluare realizata, transferat in rezultatul reportat</t>
  </si>
  <si>
    <t>Rezerve hedging</t>
  </si>
  <si>
    <t>Surplus din reevaluare</t>
  </si>
  <si>
    <t>Impozitul amanat aferent surplusului din reevaluare</t>
  </si>
  <si>
    <t>Transferul in rezultatul reportat a rezervei de reevaluare realizata</t>
  </si>
  <si>
    <t>Profitul pentru 2022</t>
  </si>
  <si>
    <t>Diminuare capital social</t>
  </si>
  <si>
    <t>Total rezultat global in perioada, net de impozite</t>
  </si>
  <si>
    <t>Numerar la inceputul anului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</si>
</sst>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_(* #,##0.000_);_(* \(#,##0.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sing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0" fontId="22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7" fillId="0" borderId="0" xfId="0" applyNumberFormat="1" applyFont="1" applyFill="1" applyAlignment="1">
      <alignment wrapText="1"/>
    </xf>
    <xf numFmtId="0" fontId="21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11" fillId="0" borderId="0" xfId="0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/>
    <xf numFmtId="0" fontId="20" fillId="0" borderId="0" xfId="0" applyNumberFormat="1" applyFont="1" applyFill="1"/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5" fontId="3" fillId="0" borderId="0" xfId="1" applyNumberFormat="1" applyFont="1"/>
    <xf numFmtId="0" fontId="2" fillId="0" borderId="0" xfId="0" applyNumberFormat="1" applyFont="1"/>
    <xf numFmtId="0" fontId="3" fillId="0" borderId="0" xfId="0" applyFont="1" applyFill="1" applyBorder="1" applyAlignment="1">
      <alignment horizontal="left"/>
    </xf>
    <xf numFmtId="49" fontId="23" fillId="0" borderId="0" xfId="3" quotePrefix="1" applyNumberFormat="1" applyFont="1" applyFill="1" applyAlignment="1">
      <alignment horizontal="center" wrapText="1"/>
    </xf>
    <xf numFmtId="49" fontId="23" fillId="0" borderId="0" xfId="3" quotePrefix="1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0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165" fontId="23" fillId="0" borderId="0" xfId="0" applyNumberFormat="1" applyFont="1" applyFill="1" applyAlignment="1">
      <alignment horizontal="center"/>
    </xf>
    <xf numFmtId="165" fontId="23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left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165" fontId="2" fillId="0" borderId="0" xfId="15" applyNumberFormat="1" applyFont="1" applyFill="1"/>
    <xf numFmtId="165" fontId="2" fillId="0" borderId="0" xfId="15" applyNumberFormat="1" applyFont="1" applyFill="1" applyBorder="1" applyAlignment="1">
      <alignment horizontal="left"/>
    </xf>
    <xf numFmtId="165" fontId="3" fillId="0" borderId="0" xfId="15" applyNumberFormat="1" applyFont="1" applyFill="1"/>
    <xf numFmtId="165" fontId="3" fillId="0" borderId="0" xfId="15" applyNumberFormat="1" applyFont="1" applyFill="1" applyBorder="1" applyAlignment="1">
      <alignment horizontal="left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165" fontId="23" fillId="0" borderId="0" xfId="15" applyNumberFormat="1" applyFont="1" applyFill="1"/>
    <xf numFmtId="165" fontId="23" fillId="0" borderId="0" xfId="15" applyNumberFormat="1" applyFont="1" applyFill="1" applyBorder="1" applyAlignment="1">
      <alignment horizontal="left"/>
    </xf>
    <xf numFmtId="0" fontId="20" fillId="0" borderId="0" xfId="0" applyFont="1" applyFill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65" fontId="5" fillId="0" borderId="0" xfId="5" quotePrefix="1" applyNumberFormat="1" applyFont="1" applyFill="1" applyBorder="1" applyAlignment="1">
      <alignment horizontal="right"/>
    </xf>
    <xf numFmtId="169" fontId="2" fillId="0" borderId="0" xfId="0" applyNumberFormat="1" applyFont="1" applyFill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9" fontId="2" fillId="0" borderId="3" xfId="1" applyNumberFormat="1" applyFont="1" applyFill="1" applyBorder="1"/>
    <xf numFmtId="169" fontId="2" fillId="0" borderId="0" xfId="1" applyNumberFormat="1" applyFont="1" applyFill="1" applyBorder="1"/>
    <xf numFmtId="0" fontId="20" fillId="0" borderId="0" xfId="0" applyNumberFormat="1" applyFont="1" applyFill="1" applyAlignment="1">
      <alignment wrapText="1"/>
    </xf>
    <xf numFmtId="169" fontId="3" fillId="0" borderId="0" xfId="1" applyNumberFormat="1" applyFont="1" applyFill="1"/>
    <xf numFmtId="169" fontId="3" fillId="0" borderId="0" xfId="1" applyNumberFormat="1" applyFont="1" applyFill="1" applyBorder="1"/>
    <xf numFmtId="0" fontId="3" fillId="0" borderId="0" xfId="12" applyFont="1" applyFill="1"/>
    <xf numFmtId="0" fontId="2" fillId="0" borderId="0" xfId="14" applyFont="1" applyFill="1"/>
    <xf numFmtId="169" fontId="20" fillId="0" borderId="0" xfId="1" applyNumberFormat="1" applyFont="1" applyFill="1"/>
    <xf numFmtId="169" fontId="20" fillId="0" borderId="0" xfId="1" applyNumberFormat="1" applyFont="1" applyFill="1" applyBorder="1"/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2" fillId="0" borderId="0" xfId="0" applyNumberFormat="1" applyFont="1" applyFill="1" applyBorder="1" applyAlignment="1">
      <alignment horizontal="center"/>
    </xf>
    <xf numFmtId="169" fontId="2" fillId="0" borderId="0" xfId="1" applyNumberFormat="1" applyFont="1" applyFill="1"/>
    <xf numFmtId="171" fontId="2" fillId="0" borderId="0" xfId="2" applyNumberFormat="1" applyFont="1" applyFill="1"/>
    <xf numFmtId="169" fontId="24" fillId="0" borderId="0" xfId="1" applyNumberFormat="1" applyFont="1" applyFill="1"/>
    <xf numFmtId="169" fontId="24" fillId="0" borderId="0" xfId="1" applyNumberFormat="1" applyFont="1" applyFill="1" applyBorder="1"/>
    <xf numFmtId="169" fontId="2" fillId="0" borderId="4" xfId="1" applyNumberFormat="1" applyFont="1" applyFill="1" applyBorder="1"/>
    <xf numFmtId="0" fontId="3" fillId="0" borderId="0" xfId="11" applyFont="1" applyFill="1"/>
    <xf numFmtId="172" fontId="3" fillId="0" borderId="0" xfId="0" applyNumberFormat="1" applyFont="1" applyFill="1" applyAlignment="1">
      <alignment vertical="center" wrapText="1"/>
    </xf>
    <xf numFmtId="0" fontId="5" fillId="0" borderId="0" xfId="0" applyFont="1" applyFill="1"/>
    <xf numFmtId="164" fontId="4" fillId="0" borderId="0" xfId="1" applyNumberFormat="1" applyFont="1" applyFill="1"/>
    <xf numFmtId="173" fontId="3" fillId="0" borderId="0" xfId="1" applyNumberFormat="1" applyFont="1" applyFill="1" applyAlignment="1">
      <alignment horizontal="right"/>
    </xf>
    <xf numFmtId="165" fontId="4" fillId="0" borderId="0" xfId="1" applyNumberFormat="1" applyFont="1"/>
    <xf numFmtId="43" fontId="9" fillId="0" borderId="0" xfId="1" applyNumberFormat="1" applyFont="1" applyFill="1" applyAlignment="1">
      <alignment horizontal="center" wrapText="1"/>
    </xf>
    <xf numFmtId="43" fontId="9" fillId="0" borderId="0" xfId="1" applyNumberFormat="1" applyFont="1" applyAlignment="1">
      <alignment horizontal="center" wrapText="1"/>
    </xf>
    <xf numFmtId="0" fontId="11" fillId="0" borderId="0" xfId="0" quotePrefix="1" applyFont="1" applyFill="1" applyAlignment="1">
      <alignment vertical="center" wrapText="1"/>
    </xf>
    <xf numFmtId="165" fontId="25" fillId="0" borderId="0" xfId="1" applyNumberFormat="1" applyFont="1" applyFill="1"/>
    <xf numFmtId="0" fontId="7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5" fontId="25" fillId="0" borderId="0" xfId="0" applyNumberFormat="1" applyFont="1" applyFill="1"/>
    <xf numFmtId="0" fontId="5" fillId="0" borderId="0" xfId="0" applyNumberFormat="1" applyFont="1" applyFill="1" applyBorder="1" applyAlignment="1">
      <alignment horizontal="center" vertical="center"/>
    </xf>
    <xf numFmtId="165" fontId="5" fillId="0" borderId="0" xfId="5" quotePrefix="1" applyNumberFormat="1" applyFont="1" applyFill="1" applyAlignment="1">
      <alignment horizontal="center"/>
    </xf>
    <xf numFmtId="167" fontId="19" fillId="0" borderId="0" xfId="0" applyNumberFormat="1" applyFont="1" applyFill="1" applyAlignment="1">
      <alignment horizontal="center"/>
    </xf>
    <xf numFmtId="167" fontId="20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H16" sqref="H16"/>
    </sheetView>
  </sheetViews>
  <sheetFormatPr defaultColWidth="9" defaultRowHeight="15" x14ac:dyDescent="0.25"/>
  <cols>
    <col min="1" max="2" width="9" style="28"/>
    <col min="3" max="3" width="13.28515625" style="28" customWidth="1"/>
    <col min="4" max="4" width="9" style="28"/>
    <col min="5" max="5" width="9" style="28" customWidth="1"/>
    <col min="6" max="16384" width="9" style="28"/>
  </cols>
  <sheetData>
    <row r="1" spans="1:7" x14ac:dyDescent="0.25">
      <c r="A1" s="36" t="s">
        <v>0</v>
      </c>
    </row>
    <row r="2" spans="1:7" x14ac:dyDescent="0.25">
      <c r="C2" s="22" t="s">
        <v>34</v>
      </c>
    </row>
    <row r="3" spans="1:7" x14ac:dyDescent="0.25">
      <c r="A3" s="20"/>
      <c r="B3" s="20"/>
      <c r="C3" s="21" t="s">
        <v>124</v>
      </c>
      <c r="D3" s="20"/>
      <c r="E3" s="20"/>
    </row>
    <row r="4" spans="1:7" x14ac:dyDescent="0.25">
      <c r="A4" s="20"/>
      <c r="B4" s="20"/>
      <c r="C4" s="21" t="s">
        <v>134</v>
      </c>
      <c r="D4" s="20"/>
      <c r="E4" s="20"/>
    </row>
    <row r="5" spans="1:7" x14ac:dyDescent="0.25">
      <c r="A5" s="19"/>
    </row>
    <row r="6" spans="1:7" x14ac:dyDescent="0.25">
      <c r="A6" s="29" t="s">
        <v>44</v>
      </c>
    </row>
    <row r="7" spans="1:7" x14ac:dyDescent="0.25">
      <c r="A7" s="29" t="s">
        <v>45</v>
      </c>
    </row>
    <row r="8" spans="1:7" x14ac:dyDescent="0.25">
      <c r="A8" s="29" t="s">
        <v>46</v>
      </c>
    </row>
    <row r="9" spans="1:7" x14ac:dyDescent="0.25">
      <c r="A9" s="29" t="s">
        <v>47</v>
      </c>
    </row>
    <row r="10" spans="1:7" x14ac:dyDescent="0.25">
      <c r="A10" s="29" t="s">
        <v>48</v>
      </c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4" t="s">
        <v>135</v>
      </c>
      <c r="B13" s="23"/>
      <c r="C13" s="23"/>
      <c r="D13" s="23"/>
      <c r="E13" s="23"/>
      <c r="F13" s="23"/>
      <c r="G13" s="23"/>
    </row>
    <row r="14" spans="1:7" x14ac:dyDescent="0.25">
      <c r="A14" s="24" t="s">
        <v>129</v>
      </c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9" defaultRowHeight="11.25" x14ac:dyDescent="0.2"/>
  <cols>
    <col min="1" max="1" width="43.140625" style="3" customWidth="1"/>
    <col min="2" max="2" width="18.5703125" style="2" bestFit="1" customWidth="1"/>
    <col min="3" max="3" width="17.7109375" style="1" customWidth="1"/>
    <col min="4" max="4" width="21.85546875" style="30" customWidth="1"/>
    <col min="5" max="5" width="18.140625" style="30" bestFit="1" customWidth="1"/>
    <col min="6" max="6" width="8.140625" style="52" customWidth="1"/>
    <col min="7" max="7" width="4.85546875" style="52" customWidth="1"/>
    <col min="8" max="16384" width="9" style="30"/>
  </cols>
  <sheetData>
    <row r="1" spans="1:6" x14ac:dyDescent="0.2">
      <c r="A1" s="70" t="s">
        <v>0</v>
      </c>
    </row>
    <row r="2" spans="1:6" x14ac:dyDescent="0.2">
      <c r="A2" s="37" t="s">
        <v>136</v>
      </c>
    </row>
    <row r="3" spans="1:6" x14ac:dyDescent="0.2">
      <c r="A3" s="61" t="s">
        <v>108</v>
      </c>
    </row>
    <row r="4" spans="1:6" x14ac:dyDescent="0.2">
      <c r="A4" s="4"/>
      <c r="B4" s="5"/>
      <c r="C4" s="6"/>
    </row>
    <row r="5" spans="1:6" ht="13.5" x14ac:dyDescent="0.35">
      <c r="A5" s="7"/>
      <c r="B5" s="65" t="s">
        <v>137</v>
      </c>
      <c r="C5" s="25" t="s">
        <v>111</v>
      </c>
      <c r="D5" s="65" t="s">
        <v>137</v>
      </c>
      <c r="E5" s="25" t="s">
        <v>111</v>
      </c>
      <c r="F5" s="27"/>
    </row>
    <row r="6" spans="1:6" x14ac:dyDescent="0.2">
      <c r="A6" s="1"/>
      <c r="B6" s="129" t="s">
        <v>125</v>
      </c>
      <c r="C6" s="129" t="s">
        <v>35</v>
      </c>
      <c r="D6" s="129" t="s">
        <v>125</v>
      </c>
      <c r="E6" s="129" t="s">
        <v>35</v>
      </c>
      <c r="F6" s="27"/>
    </row>
    <row r="7" spans="1:6" x14ac:dyDescent="0.2">
      <c r="A7" s="1"/>
      <c r="B7" s="66" t="s">
        <v>50</v>
      </c>
      <c r="C7" s="66" t="s">
        <v>50</v>
      </c>
      <c r="D7" s="66" t="s">
        <v>51</v>
      </c>
      <c r="E7" s="66" t="s">
        <v>51</v>
      </c>
      <c r="F7" s="67"/>
    </row>
    <row r="8" spans="1:6" x14ac:dyDescent="0.2">
      <c r="A8" s="1"/>
      <c r="B8" s="66"/>
      <c r="C8" s="66"/>
      <c r="D8" s="131" t="s">
        <v>52</v>
      </c>
      <c r="E8" s="131"/>
      <c r="F8" s="53"/>
    </row>
    <row r="9" spans="1:6" x14ac:dyDescent="0.2">
      <c r="A9" s="1" t="s">
        <v>1</v>
      </c>
      <c r="B9" s="9">
        <v>7372918.3699999973</v>
      </c>
      <c r="C9" s="9">
        <v>9469706.8200000022</v>
      </c>
      <c r="D9" s="9">
        <v>37210381.721552983</v>
      </c>
      <c r="E9" s="9">
        <v>47792663.349858008</v>
      </c>
      <c r="F9" s="42"/>
    </row>
    <row r="10" spans="1:6" x14ac:dyDescent="0.2">
      <c r="A10" s="1" t="s">
        <v>2</v>
      </c>
      <c r="B10" s="9">
        <v>82871706</v>
      </c>
      <c r="C10" s="9">
        <v>82871706</v>
      </c>
      <c r="D10" s="9">
        <v>418245213.01139998</v>
      </c>
      <c r="E10" s="9">
        <v>418245213.01139998</v>
      </c>
      <c r="F10" s="42"/>
    </row>
    <row r="11" spans="1:6" x14ac:dyDescent="0.2">
      <c r="A11" s="1" t="s">
        <v>3</v>
      </c>
      <c r="B11" s="9">
        <v>1215073066.164227</v>
      </c>
      <c r="C11" s="9">
        <v>1261644352.220237</v>
      </c>
      <c r="D11" s="9">
        <v>6132352257.6242371</v>
      </c>
      <c r="E11" s="9">
        <v>6367392881.220314</v>
      </c>
      <c r="F11" s="42"/>
    </row>
    <row r="12" spans="1:6" x14ac:dyDescent="0.2">
      <c r="A12" s="16" t="s">
        <v>98</v>
      </c>
      <c r="B12" s="9">
        <v>124247367.31966218</v>
      </c>
      <c r="C12" s="9">
        <v>109604968.15085454</v>
      </c>
      <c r="D12" s="9">
        <v>627064038.12560308</v>
      </c>
      <c r="E12" s="9">
        <v>553165313.76054776</v>
      </c>
      <c r="F12" s="42"/>
    </row>
    <row r="13" spans="1:6" hidden="1" x14ac:dyDescent="0.2">
      <c r="A13" s="1"/>
      <c r="B13" s="9">
        <v>0</v>
      </c>
      <c r="C13" s="9">
        <v>0</v>
      </c>
      <c r="D13" s="9">
        <v>0</v>
      </c>
      <c r="E13" s="9">
        <v>0</v>
      </c>
      <c r="F13" s="42"/>
    </row>
    <row r="14" spans="1:6" x14ac:dyDescent="0.2">
      <c r="A14" s="1" t="s">
        <v>49</v>
      </c>
      <c r="B14" s="9">
        <v>3521089.34</v>
      </c>
      <c r="C14" s="9">
        <v>3139455.08</v>
      </c>
      <c r="D14" s="9">
        <v>17770585.790045999</v>
      </c>
      <c r="E14" s="9">
        <v>15844515.843251999</v>
      </c>
      <c r="F14" s="42"/>
    </row>
    <row r="15" spans="1:6" hidden="1" x14ac:dyDescent="0.2">
      <c r="A15" s="16" t="s">
        <v>97</v>
      </c>
      <c r="B15" s="9">
        <v>2.514570951461792E-8</v>
      </c>
      <c r="C15" s="9">
        <v>2.514570951461792E-8</v>
      </c>
      <c r="D15" s="9">
        <v>1.2690788134932518E-7</v>
      </c>
      <c r="E15" s="9">
        <v>1.2690788134932518E-7</v>
      </c>
      <c r="F15" s="42"/>
    </row>
    <row r="16" spans="1:6" x14ac:dyDescent="0.2">
      <c r="A16" s="33" t="s">
        <v>4</v>
      </c>
      <c r="B16" s="10">
        <f>SUM(B9:B15)</f>
        <v>1433086147.1938889</v>
      </c>
      <c r="C16" s="10">
        <f t="shared" ref="C16:E16" si="0">SUM(C9:C15)</f>
        <v>1466730188.2710915</v>
      </c>
      <c r="D16" s="10">
        <f t="shared" si="0"/>
        <v>7232642476.2728386</v>
      </c>
      <c r="E16" s="10">
        <f t="shared" si="0"/>
        <v>7402440587.1853714</v>
      </c>
      <c r="F16" s="51"/>
    </row>
    <row r="17" spans="1:7" hidden="1" x14ac:dyDescent="0.2">
      <c r="A17" s="11"/>
      <c r="B17" s="8"/>
      <c r="C17" s="8"/>
    </row>
    <row r="18" spans="1:7" x14ac:dyDescent="0.2">
      <c r="A18" s="1" t="s">
        <v>5</v>
      </c>
      <c r="B18" s="9">
        <v>386493965.91705</v>
      </c>
      <c r="C18" s="9">
        <v>329204004.73709178</v>
      </c>
      <c r="D18" s="9">
        <v>1950596396.5867596</v>
      </c>
      <c r="E18" s="9">
        <v>1661459691.5076284</v>
      </c>
      <c r="F18" s="42"/>
    </row>
    <row r="19" spans="1:7" x14ac:dyDescent="0.2">
      <c r="A19" s="16" t="s">
        <v>93</v>
      </c>
      <c r="B19" s="9">
        <v>766477661.4690454</v>
      </c>
      <c r="C19" s="9">
        <v>690550528.89558804</v>
      </c>
      <c r="D19" s="9">
        <v>3868336109.6681252</v>
      </c>
      <c r="E19" s="9">
        <v>3485139464.283143</v>
      </c>
      <c r="F19" s="42"/>
    </row>
    <row r="20" spans="1:7" x14ac:dyDescent="0.2">
      <c r="A20" s="1" t="s">
        <v>6</v>
      </c>
      <c r="B20" s="9">
        <v>1021847.03</v>
      </c>
      <c r="C20" s="9">
        <v>23958794.169999998</v>
      </c>
      <c r="D20" s="9">
        <v>5157159.7757069999</v>
      </c>
      <c r="E20" s="9">
        <v>120917638.29657298</v>
      </c>
      <c r="F20" s="42"/>
    </row>
    <row r="21" spans="1:7" x14ac:dyDescent="0.2">
      <c r="A21" s="1" t="s">
        <v>7</v>
      </c>
      <c r="B21" s="9">
        <v>91515686.13000001</v>
      </c>
      <c r="C21" s="9">
        <v>50091260.75</v>
      </c>
      <c r="D21" s="9">
        <v>461870516.32949704</v>
      </c>
      <c r="E21" s="9">
        <v>252805583.40917501</v>
      </c>
      <c r="F21" s="42"/>
    </row>
    <row r="22" spans="1:7" x14ac:dyDescent="0.2">
      <c r="A22" s="7" t="s">
        <v>8</v>
      </c>
      <c r="B22" s="10">
        <f t="shared" ref="B22:E22" si="1">SUM(B18:B21)</f>
        <v>1245509160.5460956</v>
      </c>
      <c r="C22" s="10">
        <f t="shared" si="1"/>
        <v>1093804588.5526798</v>
      </c>
      <c r="D22" s="10">
        <f t="shared" si="1"/>
        <v>6285960182.3600893</v>
      </c>
      <c r="E22" s="10">
        <f t="shared" si="1"/>
        <v>5520322377.4965191</v>
      </c>
      <c r="F22" s="51"/>
    </row>
    <row r="23" spans="1:7" s="31" customFormat="1" x14ac:dyDescent="0.2">
      <c r="A23" s="1"/>
      <c r="B23" s="8"/>
      <c r="C23" s="8"/>
      <c r="D23" s="8"/>
      <c r="E23" s="8"/>
      <c r="F23" s="56"/>
      <c r="G23" s="56"/>
    </row>
    <row r="24" spans="1:7" ht="12" thickBot="1" x14ac:dyDescent="0.25">
      <c r="A24" s="7" t="s">
        <v>9</v>
      </c>
      <c r="B24" s="12">
        <f>+B16+B22</f>
        <v>2678595307.7399845</v>
      </c>
      <c r="C24" s="12">
        <f t="shared" ref="C24:E24" si="2">+C16+C22</f>
        <v>2560534776.8237715</v>
      </c>
      <c r="D24" s="12">
        <f t="shared" si="2"/>
        <v>13518602658.632927</v>
      </c>
      <c r="E24" s="12">
        <f t="shared" si="2"/>
        <v>12922762964.68189</v>
      </c>
      <c r="F24" s="51"/>
    </row>
    <row r="25" spans="1:7" ht="12" hidden="1" thickTop="1" x14ac:dyDescent="0.2">
      <c r="A25" s="1"/>
      <c r="B25" s="60">
        <v>0</v>
      </c>
      <c r="C25" s="60">
        <v>0</v>
      </c>
      <c r="D25" s="60">
        <v>0</v>
      </c>
      <c r="E25" s="60">
        <v>0</v>
      </c>
      <c r="F25" s="54"/>
    </row>
    <row r="26" spans="1:7" ht="12" hidden="1" thickTop="1" x14ac:dyDescent="0.2">
      <c r="A26" s="1"/>
      <c r="B26" s="8"/>
      <c r="C26" s="8"/>
    </row>
    <row r="27" spans="1:7" ht="12" thickTop="1" x14ac:dyDescent="0.2">
      <c r="A27" s="16" t="s">
        <v>94</v>
      </c>
      <c r="B27" s="9">
        <v>881102250.18999994</v>
      </c>
      <c r="C27" s="9">
        <v>881102250.18999994</v>
      </c>
      <c r="D27" s="9">
        <v>4446834946.4839106</v>
      </c>
      <c r="E27" s="9">
        <v>4446834946.4839106</v>
      </c>
      <c r="F27" s="42"/>
    </row>
    <row r="28" spans="1:7" x14ac:dyDescent="0.2">
      <c r="A28" s="1" t="s">
        <v>10</v>
      </c>
      <c r="B28" s="9">
        <v>74050517.840000004</v>
      </c>
      <c r="C28" s="9">
        <v>74050517.840000004</v>
      </c>
      <c r="D28" s="9">
        <v>373725558.486696</v>
      </c>
      <c r="E28" s="9">
        <v>373725558.486696</v>
      </c>
      <c r="F28" s="42"/>
    </row>
    <row r="29" spans="1:7" x14ac:dyDescent="0.2">
      <c r="A29" s="16" t="s">
        <v>95</v>
      </c>
      <c r="B29" s="9">
        <v>311636330.42009014</v>
      </c>
      <c r="C29" s="9">
        <v>311636330.42009014</v>
      </c>
      <c r="D29" s="9">
        <v>1572797395.9971528</v>
      </c>
      <c r="E29" s="9">
        <v>1572797395.9971528</v>
      </c>
      <c r="F29" s="42"/>
    </row>
    <row r="30" spans="1:7" x14ac:dyDescent="0.2">
      <c r="A30" s="1" t="s">
        <v>11</v>
      </c>
      <c r="B30" s="9">
        <v>-44549732.948378578</v>
      </c>
      <c r="C30" s="9">
        <v>14810715.491621407</v>
      </c>
      <c r="D30" s="9">
        <v>-224838047.21717185</v>
      </c>
      <c r="E30" s="9">
        <v>74748200.014664084</v>
      </c>
      <c r="F30" s="42"/>
    </row>
    <row r="31" spans="1:7" x14ac:dyDescent="0.2">
      <c r="A31" s="16" t="s">
        <v>53</v>
      </c>
      <c r="B31" s="9">
        <v>1059285994.6215652</v>
      </c>
      <c r="C31" s="9">
        <v>1059285994.6215652</v>
      </c>
      <c r="D31" s="9">
        <v>5346110485.2555771</v>
      </c>
      <c r="E31" s="9">
        <v>5346110485.2555771</v>
      </c>
      <c r="F31" s="42"/>
    </row>
    <row r="32" spans="1:7" x14ac:dyDescent="0.2">
      <c r="A32" s="16" t="s">
        <v>54</v>
      </c>
      <c r="B32" s="9">
        <v>-596832659</v>
      </c>
      <c r="C32" s="9">
        <v>-596832659</v>
      </c>
      <c r="D32" s="9">
        <v>-3012154746.7070999</v>
      </c>
      <c r="E32" s="9">
        <v>-3012154746.7070999</v>
      </c>
      <c r="F32" s="42"/>
    </row>
    <row r="33" spans="1:7" x14ac:dyDescent="0.2">
      <c r="A33" s="16" t="s">
        <v>76</v>
      </c>
      <c r="B33" s="9">
        <v>-1298468407.8920143</v>
      </c>
      <c r="C33" s="9">
        <v>-1112612836.0237627</v>
      </c>
      <c r="D33" s="9">
        <v>-6553240207.7902069</v>
      </c>
      <c r="E33" s="9">
        <v>-5615245722.7483282</v>
      </c>
      <c r="F33" s="42"/>
    </row>
    <row r="34" spans="1:7" x14ac:dyDescent="0.2">
      <c r="A34" s="16" t="s">
        <v>96</v>
      </c>
      <c r="B34" s="9">
        <v>164101870.29573664</v>
      </c>
      <c r="C34" s="9">
        <v>-185855571.72846028</v>
      </c>
      <c r="D34" s="9">
        <v>828205729.19555318</v>
      </c>
      <c r="E34" s="9">
        <v>-937994484.95636618</v>
      </c>
      <c r="F34" s="42"/>
    </row>
    <row r="35" spans="1:7" ht="22.5" x14ac:dyDescent="0.2">
      <c r="A35" s="68" t="s">
        <v>55</v>
      </c>
      <c r="B35" s="43">
        <f>SUM(B27:B34)</f>
        <v>550326163.52699912</v>
      </c>
      <c r="C35" s="43">
        <f t="shared" ref="C35:E35" si="3">SUM(C27:C34)</f>
        <v>445584741.81105375</v>
      </c>
      <c r="D35" s="43">
        <f t="shared" si="3"/>
        <v>2777441113.704411</v>
      </c>
      <c r="E35" s="43">
        <f t="shared" si="3"/>
        <v>2248821631.8262067</v>
      </c>
      <c r="F35" s="51"/>
    </row>
    <row r="36" spans="1:7" x14ac:dyDescent="0.2">
      <c r="A36" s="16" t="s">
        <v>56</v>
      </c>
      <c r="B36" s="9">
        <v>14137687.276985563</v>
      </c>
      <c r="C36" s="9">
        <v>16995744.003463451</v>
      </c>
      <c r="D36" s="9">
        <v>71351493.918218434</v>
      </c>
      <c r="E36" s="9">
        <v>85775820.41107969</v>
      </c>
      <c r="F36" s="42"/>
    </row>
    <row r="37" spans="1:7" ht="12" thickBot="1" x14ac:dyDescent="0.25">
      <c r="A37" s="7" t="s">
        <v>12</v>
      </c>
      <c r="B37" s="12">
        <f>+B35+B36</f>
        <v>564463850.80398464</v>
      </c>
      <c r="C37" s="12">
        <f t="shared" ref="C37:E37" si="4">+C35+C36</f>
        <v>462580485.8145172</v>
      </c>
      <c r="D37" s="12">
        <f t="shared" si="4"/>
        <v>2848792607.6226296</v>
      </c>
      <c r="E37" s="12">
        <f t="shared" si="4"/>
        <v>2334597452.2372866</v>
      </c>
      <c r="F37" s="51"/>
    </row>
    <row r="38" spans="1:7" ht="12" hidden="1" thickTop="1" x14ac:dyDescent="0.2">
      <c r="A38" s="1"/>
      <c r="B38" s="8"/>
      <c r="C38" s="8"/>
    </row>
    <row r="39" spans="1:7" ht="12" hidden="1" thickTop="1" x14ac:dyDescent="0.2">
      <c r="A39" s="1"/>
      <c r="B39" s="8"/>
      <c r="C39" s="8"/>
    </row>
    <row r="40" spans="1:7" ht="12" hidden="1" thickTop="1" x14ac:dyDescent="0.2">
      <c r="A40" s="45" t="s">
        <v>13</v>
      </c>
      <c r="B40" s="44"/>
      <c r="C40" s="44"/>
      <c r="D40" s="46"/>
      <c r="E40" s="46"/>
      <c r="F40" s="55"/>
    </row>
    <row r="41" spans="1:7" ht="12" thickTop="1" x14ac:dyDescent="0.2">
      <c r="A41" s="16" t="s">
        <v>99</v>
      </c>
      <c r="B41" s="8">
        <v>0</v>
      </c>
      <c r="C41" s="8">
        <v>191729051.83000001</v>
      </c>
      <c r="D41" s="8">
        <v>0</v>
      </c>
      <c r="E41" s="8">
        <v>967637351.68082702</v>
      </c>
      <c r="F41" s="54"/>
    </row>
    <row r="42" spans="1:7" x14ac:dyDescent="0.2">
      <c r="A42" s="1" t="s">
        <v>14</v>
      </c>
      <c r="B42" s="9">
        <v>84606212.740388021</v>
      </c>
      <c r="C42" s="9">
        <v>84606212.740388021</v>
      </c>
      <c r="D42" s="9">
        <v>426999095.07946432</v>
      </c>
      <c r="E42" s="9">
        <v>426999095.07946432</v>
      </c>
      <c r="F42" s="42"/>
    </row>
    <row r="43" spans="1:7" s="31" customFormat="1" x14ac:dyDescent="0.2">
      <c r="A43" s="16" t="s">
        <v>100</v>
      </c>
      <c r="B43" s="9">
        <v>109549549.15274273</v>
      </c>
      <c r="C43" s="9">
        <v>108237080.71855538</v>
      </c>
      <c r="D43" s="9">
        <v>552885619.61897731</v>
      </c>
      <c r="E43" s="9">
        <v>546261722.67847717</v>
      </c>
      <c r="F43" s="42"/>
      <c r="G43" s="56"/>
    </row>
    <row r="44" spans="1:7" x14ac:dyDescent="0.2">
      <c r="A44" s="16" t="s">
        <v>101</v>
      </c>
      <c r="B44" s="9">
        <v>72659145.679440409</v>
      </c>
      <c r="C44" s="9">
        <v>72659145.679440409</v>
      </c>
      <c r="D44" s="9">
        <v>366703442.32956779</v>
      </c>
      <c r="E44" s="9">
        <v>366703442.32956779</v>
      </c>
      <c r="F44" s="42"/>
    </row>
    <row r="45" spans="1:7" x14ac:dyDescent="0.2">
      <c r="A45" s="16" t="s">
        <v>57</v>
      </c>
      <c r="B45" s="9">
        <v>149416.70000000001</v>
      </c>
      <c r="C45" s="9">
        <v>173749.44</v>
      </c>
      <c r="D45" s="9">
        <v>754091.14323000005</v>
      </c>
      <c r="E45" s="9">
        <v>876896.04873599997</v>
      </c>
      <c r="F45" s="42"/>
    </row>
    <row r="46" spans="1:7" x14ac:dyDescent="0.2">
      <c r="A46" s="7" t="s">
        <v>15</v>
      </c>
      <c r="B46" s="10">
        <f>SUM(B41:B45)</f>
        <v>266964324.27257115</v>
      </c>
      <c r="C46" s="10">
        <f t="shared" ref="C46" si="5">SUM(C41:C45)</f>
        <v>457405240.40838379</v>
      </c>
      <c r="D46" s="10">
        <f>SUM(D41:D45)+1</f>
        <v>1347342249.1712394</v>
      </c>
      <c r="E46" s="10">
        <f>SUM(E41:E45)-1</f>
        <v>2308478506.8170724</v>
      </c>
      <c r="F46" s="51"/>
    </row>
    <row r="47" spans="1:7" hidden="1" x14ac:dyDescent="0.2">
      <c r="A47" s="1"/>
      <c r="B47" s="8"/>
      <c r="C47" s="8"/>
      <c r="D47" s="8"/>
      <c r="E47" s="8"/>
      <c r="F47" s="54"/>
    </row>
    <row r="48" spans="1:7" x14ac:dyDescent="0.2">
      <c r="A48" s="1" t="s">
        <v>16</v>
      </c>
      <c r="B48" s="9">
        <v>1516503100.3169136</v>
      </c>
      <c r="C48" s="9">
        <v>1543053292.6669142</v>
      </c>
      <c r="D48" s="9">
        <v>7653639497.3294315</v>
      </c>
      <c r="E48" s="9">
        <v>7787635663.7106495</v>
      </c>
      <c r="F48" s="42"/>
    </row>
    <row r="49" spans="1:7" s="31" customFormat="1" x14ac:dyDescent="0.2">
      <c r="A49" s="1" t="s">
        <v>17</v>
      </c>
      <c r="B49" s="9">
        <v>58469632.580000006</v>
      </c>
      <c r="C49" s="9">
        <v>44880251.790000014</v>
      </c>
      <c r="D49" s="9">
        <v>295090388.66800201</v>
      </c>
      <c r="E49" s="9">
        <v>226506142.75895107</v>
      </c>
      <c r="F49" s="42"/>
      <c r="G49" s="56"/>
    </row>
    <row r="50" spans="1:7" x14ac:dyDescent="0.2">
      <c r="A50" s="1" t="s">
        <v>100</v>
      </c>
      <c r="B50" s="9">
        <v>4824006.018336338</v>
      </c>
      <c r="C50" s="9">
        <v>3679908.1184996399</v>
      </c>
      <c r="D50" s="9">
        <v>24346275.973941665</v>
      </c>
      <c r="E50" s="9">
        <v>18572128.283255834</v>
      </c>
      <c r="F50" s="42"/>
    </row>
    <row r="51" spans="1:7" x14ac:dyDescent="0.2">
      <c r="A51" s="1" t="s">
        <v>6</v>
      </c>
      <c r="B51" s="9">
        <v>35759935.619999997</v>
      </c>
      <c r="C51" s="9">
        <v>3478830.26</v>
      </c>
      <c r="D51" s="9">
        <v>180476819.08057797</v>
      </c>
      <c r="E51" s="9">
        <v>17557308.439193998</v>
      </c>
      <c r="F51" s="42"/>
    </row>
    <row r="52" spans="1:7" hidden="1" x14ac:dyDescent="0.2">
      <c r="A52" s="1" t="s">
        <v>102</v>
      </c>
      <c r="B52" s="9">
        <v>0</v>
      </c>
      <c r="C52" s="9">
        <v>0</v>
      </c>
      <c r="D52" s="9">
        <v>0</v>
      </c>
      <c r="E52" s="9">
        <v>0</v>
      </c>
      <c r="F52" s="42"/>
    </row>
    <row r="53" spans="1:7" x14ac:dyDescent="0.2">
      <c r="A53" s="1" t="s">
        <v>103</v>
      </c>
      <c r="B53" s="9">
        <v>229264372.04000002</v>
      </c>
      <c r="C53" s="9">
        <v>42421794.300000004</v>
      </c>
      <c r="D53" s="9">
        <v>1157074359.2486761</v>
      </c>
      <c r="E53" s="9">
        <v>214098553.65267003</v>
      </c>
      <c r="F53" s="42"/>
    </row>
    <row r="54" spans="1:7" x14ac:dyDescent="0.2">
      <c r="A54" s="16" t="s">
        <v>58</v>
      </c>
      <c r="B54" s="9">
        <v>2346086.1500000004</v>
      </c>
      <c r="C54" s="9">
        <v>3034973.6399999997</v>
      </c>
      <c r="D54" s="9">
        <v>11840462.190435002</v>
      </c>
      <c r="E54" s="9">
        <v>15317208.463715998</v>
      </c>
      <c r="F54" s="42"/>
    </row>
    <row r="55" spans="1:7" x14ac:dyDescent="0.2">
      <c r="A55" s="7" t="s">
        <v>18</v>
      </c>
      <c r="B55" s="10">
        <f>SUM(B48:B54)</f>
        <v>1847167132.7252498</v>
      </c>
      <c r="C55" s="10">
        <f t="shared" ref="C55:E55" si="6">SUM(C48:C54)</f>
        <v>1640549050.775414</v>
      </c>
      <c r="D55" s="10">
        <f t="shared" si="6"/>
        <v>9322467802.4910641</v>
      </c>
      <c r="E55" s="10">
        <f t="shared" si="6"/>
        <v>8279687005.3084354</v>
      </c>
      <c r="F55" s="51"/>
    </row>
    <row r="56" spans="1:7" hidden="1" x14ac:dyDescent="0.2">
      <c r="A56" s="1"/>
      <c r="B56" s="8"/>
      <c r="C56" s="8"/>
      <c r="D56" s="8"/>
      <c r="E56" s="8"/>
      <c r="F56" s="54"/>
    </row>
    <row r="57" spans="1:7" ht="12" thickBot="1" x14ac:dyDescent="0.25">
      <c r="A57" s="7" t="s">
        <v>19</v>
      </c>
      <c r="B57" s="12">
        <v>2678595307.6719723</v>
      </c>
      <c r="C57" s="12">
        <v>2560534776.8684816</v>
      </c>
      <c r="D57" s="12">
        <v>13518602658.629679</v>
      </c>
      <c r="E57" s="12">
        <v>12922762964.707539</v>
      </c>
      <c r="F57" s="51"/>
      <c r="G57" s="51"/>
    </row>
    <row r="58" spans="1:7" ht="12" thickTop="1" x14ac:dyDescent="0.2">
      <c r="B58" s="119"/>
      <c r="C58" s="119"/>
      <c r="D58" s="119"/>
      <c r="E58" s="119"/>
      <c r="F58" s="57"/>
    </row>
    <row r="59" spans="1:7" x14ac:dyDescent="0.2">
      <c r="B59" s="119"/>
      <c r="C59" s="119"/>
      <c r="D59" s="119"/>
      <c r="E59" s="119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ColWidth="9" defaultRowHeight="11.25" x14ac:dyDescent="0.2"/>
  <cols>
    <col min="1" max="1" width="51.7109375" style="32" customWidth="1"/>
    <col min="2" max="2" width="17.5703125" style="32" customWidth="1"/>
    <col min="3" max="3" width="17" style="32" bestFit="1" customWidth="1"/>
    <col min="4" max="5" width="17" style="30" bestFit="1" customWidth="1"/>
    <col min="6" max="6" width="3" style="30" customWidth="1"/>
    <col min="7" max="9" width="4.5703125" style="30" bestFit="1" customWidth="1"/>
    <col min="10" max="16384" width="9" style="30"/>
  </cols>
  <sheetData>
    <row r="1" spans="1:5" x14ac:dyDescent="0.2">
      <c r="A1" s="70" t="s">
        <v>0</v>
      </c>
    </row>
    <row r="2" spans="1:5" x14ac:dyDescent="0.2">
      <c r="A2" s="37" t="s">
        <v>138</v>
      </c>
      <c r="B2" s="30"/>
      <c r="C2" s="30"/>
    </row>
    <row r="3" spans="1:5" x14ac:dyDescent="0.2">
      <c r="A3" s="61" t="s">
        <v>108</v>
      </c>
    </row>
    <row r="4" spans="1:5" x14ac:dyDescent="0.2">
      <c r="A4" s="13"/>
      <c r="B4" s="17"/>
      <c r="C4" s="17"/>
    </row>
    <row r="5" spans="1:5" ht="27" x14ac:dyDescent="0.35">
      <c r="A5" s="14"/>
      <c r="B5" s="18" t="s">
        <v>139</v>
      </c>
      <c r="C5" s="18" t="s">
        <v>140</v>
      </c>
      <c r="D5" s="18" t="s">
        <v>139</v>
      </c>
      <c r="E5" s="18" t="s">
        <v>140</v>
      </c>
    </row>
    <row r="6" spans="1:5" x14ac:dyDescent="0.2">
      <c r="A6" s="14"/>
      <c r="B6" s="38" t="s">
        <v>125</v>
      </c>
      <c r="C6" s="38" t="s">
        <v>125</v>
      </c>
      <c r="D6" s="38" t="s">
        <v>125</v>
      </c>
      <c r="E6" s="38" t="s">
        <v>125</v>
      </c>
    </row>
    <row r="7" spans="1:5" x14ac:dyDescent="0.2">
      <c r="A7" s="14"/>
      <c r="B7" s="50" t="s">
        <v>50</v>
      </c>
      <c r="C7" s="50" t="s">
        <v>50</v>
      </c>
      <c r="D7" s="50" t="s">
        <v>51</v>
      </c>
      <c r="E7" s="50" t="s">
        <v>51</v>
      </c>
    </row>
    <row r="8" spans="1:5" x14ac:dyDescent="0.2">
      <c r="A8" s="14"/>
      <c r="B8" s="50"/>
      <c r="C8" s="50"/>
      <c r="D8" s="131" t="s">
        <v>52</v>
      </c>
      <c r="E8" s="131"/>
    </row>
    <row r="9" spans="1:5" x14ac:dyDescent="0.2">
      <c r="A9" s="16" t="s">
        <v>87</v>
      </c>
      <c r="B9" s="39">
        <v>3982253353.8899994</v>
      </c>
      <c r="C9" s="39">
        <v>2332998503.0099993</v>
      </c>
      <c r="D9" s="39">
        <v>20098034451.747437</v>
      </c>
      <c r="E9" s="39">
        <v>11774410144.841166</v>
      </c>
    </row>
    <row r="10" spans="1:5" x14ac:dyDescent="0.2">
      <c r="A10" s="16" t="s">
        <v>88</v>
      </c>
      <c r="B10" s="39">
        <v>-3594261337.4324813</v>
      </c>
      <c r="C10" s="39">
        <v>-2155620950.5815277</v>
      </c>
      <c r="D10" s="39">
        <v>-18139877543.887989</v>
      </c>
      <c r="E10" s="39">
        <v>-10879203376.489912</v>
      </c>
    </row>
    <row r="11" spans="1:5" hidden="1" x14ac:dyDescent="0.2">
      <c r="A11" s="15"/>
      <c r="B11" s="39"/>
      <c r="C11" s="39"/>
      <c r="D11" s="39"/>
      <c r="E11" s="39"/>
    </row>
    <row r="12" spans="1:5" x14ac:dyDescent="0.2">
      <c r="A12" s="33" t="s">
        <v>131</v>
      </c>
      <c r="B12" s="40">
        <f>+B9+B10</f>
        <v>387992016.4575181</v>
      </c>
      <c r="C12" s="40">
        <f t="shared" ref="C12:E12" si="0">+C9+C10</f>
        <v>177377552.42847157</v>
      </c>
      <c r="D12" s="40">
        <f t="shared" si="0"/>
        <v>1958156907.8594475</v>
      </c>
      <c r="E12" s="40">
        <f t="shared" si="0"/>
        <v>895206768.35125351</v>
      </c>
    </row>
    <row r="13" spans="1:5" hidden="1" x14ac:dyDescent="0.2">
      <c r="A13" s="15"/>
      <c r="B13" s="39"/>
      <c r="C13" s="39"/>
      <c r="D13" s="39"/>
      <c r="E13" s="39"/>
    </row>
    <row r="14" spans="1:5" x14ac:dyDescent="0.2">
      <c r="A14" s="63" t="s">
        <v>89</v>
      </c>
      <c r="B14" s="39">
        <v>-172320410.72394729</v>
      </c>
      <c r="C14" s="39">
        <v>-182065406.02847826</v>
      </c>
      <c r="D14" s="39">
        <v>-869683880.8826896</v>
      </c>
      <c r="E14" s="39">
        <v>-918865897.6851269</v>
      </c>
    </row>
    <row r="15" spans="1:5" x14ac:dyDescent="0.2">
      <c r="A15" s="63" t="s">
        <v>21</v>
      </c>
      <c r="B15" s="39">
        <v>155642636.16999996</v>
      </c>
      <c r="C15" s="39">
        <v>9016045.1600000001</v>
      </c>
      <c r="D15" s="39">
        <v>785512820.48637283</v>
      </c>
      <c r="E15" s="39">
        <v>45503078.318003997</v>
      </c>
    </row>
    <row r="16" spans="1:5" x14ac:dyDescent="0.2">
      <c r="A16" s="63" t="s">
        <v>20</v>
      </c>
      <c r="B16" s="39">
        <v>-181061088.30000001</v>
      </c>
      <c r="C16" s="39">
        <v>-28722309.760000002</v>
      </c>
      <c r="D16" s="39">
        <v>-913797206.54127002</v>
      </c>
      <c r="E16" s="39">
        <v>-144958625.12774402</v>
      </c>
    </row>
    <row r="17" spans="1:5" hidden="1" x14ac:dyDescent="0.2">
      <c r="A17" s="15"/>
      <c r="B17" s="39"/>
      <c r="C17" s="39"/>
      <c r="D17" s="39"/>
      <c r="E17" s="39"/>
    </row>
    <row r="18" spans="1:5" x14ac:dyDescent="0.2">
      <c r="A18" s="33" t="s">
        <v>104</v>
      </c>
      <c r="B18" s="40">
        <f>SUM(B12:B16)</f>
        <v>190253153.60357076</v>
      </c>
      <c r="C18" s="40">
        <f t="shared" ref="C18:E18" si="1">SUM(C12:C16)</f>
        <v>-24394118.200006701</v>
      </c>
      <c r="D18" s="40">
        <f t="shared" si="1"/>
        <v>960188640.92186093</v>
      </c>
      <c r="E18" s="40">
        <f t="shared" si="1"/>
        <v>-123114676.14361341</v>
      </c>
    </row>
    <row r="19" spans="1:5" hidden="1" x14ac:dyDescent="0.2">
      <c r="A19" s="15"/>
      <c r="B19" s="39"/>
      <c r="C19" s="39"/>
      <c r="D19" s="39"/>
      <c r="E19" s="39"/>
    </row>
    <row r="20" spans="1:5" hidden="1" x14ac:dyDescent="0.2">
      <c r="A20" s="15"/>
      <c r="B20" s="39"/>
      <c r="C20" s="39"/>
      <c r="D20" s="39"/>
      <c r="E20" s="39"/>
    </row>
    <row r="21" spans="1:5" x14ac:dyDescent="0.2">
      <c r="A21" s="15" t="s">
        <v>22</v>
      </c>
      <c r="B21" s="39">
        <v>-77114335.080702066</v>
      </c>
      <c r="C21" s="39">
        <v>-45255119.353609994</v>
      </c>
      <c r="D21" s="39">
        <v>-389188337.71879524</v>
      </c>
      <c r="E21" s="39">
        <v>-228398061.86573428</v>
      </c>
    </row>
    <row r="22" spans="1:5" x14ac:dyDescent="0.2">
      <c r="A22" s="15" t="s">
        <v>23</v>
      </c>
      <c r="B22" s="39">
        <v>35070034.459999993</v>
      </c>
      <c r="C22" s="39">
        <v>13465010.010000002</v>
      </c>
      <c r="D22" s="39">
        <v>176994956.91617396</v>
      </c>
      <c r="E22" s="39">
        <v>67956559.019469008</v>
      </c>
    </row>
    <row r="23" spans="1:5" x14ac:dyDescent="0.2">
      <c r="A23" s="16" t="s">
        <v>105</v>
      </c>
      <c r="B23" s="39">
        <v>17383206.326390237</v>
      </c>
      <c r="C23" s="39">
        <v>3104940.0969675034</v>
      </c>
      <c r="D23" s="39">
        <v>87731304.008658886</v>
      </c>
      <c r="E23" s="39">
        <v>15670321.175385293</v>
      </c>
    </row>
    <row r="24" spans="1:5" hidden="1" x14ac:dyDescent="0.2">
      <c r="A24" s="15"/>
      <c r="B24" s="39"/>
      <c r="C24" s="39"/>
      <c r="D24" s="39"/>
      <c r="E24" s="39"/>
    </row>
    <row r="25" spans="1:5" x14ac:dyDescent="0.2">
      <c r="A25" s="33" t="s">
        <v>106</v>
      </c>
      <c r="B25" s="40">
        <f>SUM(B18:B24)</f>
        <v>165592059.30925891</v>
      </c>
      <c r="C25" s="40">
        <f t="shared" ref="C25:E25" si="2">SUM(C18:C24)</f>
        <v>-53079287.446649194</v>
      </c>
      <c r="D25" s="40">
        <f t="shared" si="2"/>
        <v>835726564.12789845</v>
      </c>
      <c r="E25" s="40">
        <f t="shared" si="2"/>
        <v>-267885857.81449336</v>
      </c>
    </row>
    <row r="26" spans="1:5" hidden="1" x14ac:dyDescent="0.2">
      <c r="A26" s="15"/>
      <c r="B26" s="39"/>
      <c r="C26" s="39"/>
      <c r="D26" s="39"/>
      <c r="E26" s="39"/>
    </row>
    <row r="27" spans="1:5" x14ac:dyDescent="0.2">
      <c r="A27" s="16" t="s">
        <v>90</v>
      </c>
      <c r="B27" s="39">
        <v>-4348245.74</v>
      </c>
      <c r="C27" s="39">
        <v>-4717172.22</v>
      </c>
      <c r="D27" s="39">
        <v>-21945161.425206002</v>
      </c>
      <c r="E27" s="39">
        <v>-23807096.477117997</v>
      </c>
    </row>
    <row r="28" spans="1:5" ht="13.5" hidden="1" x14ac:dyDescent="0.35">
      <c r="A28" s="15"/>
      <c r="B28" s="41"/>
      <c r="C28" s="41"/>
      <c r="D28" s="41"/>
      <c r="E28" s="41"/>
    </row>
    <row r="29" spans="1:5" x14ac:dyDescent="0.2">
      <c r="A29" s="33" t="s">
        <v>91</v>
      </c>
      <c r="B29" s="40">
        <f>+B25+B27</f>
        <v>161243813.5692589</v>
      </c>
      <c r="C29" s="40">
        <f t="shared" ref="C29:E29" si="3">+C25+C27</f>
        <v>-57796459.666649193</v>
      </c>
      <c r="D29" s="40">
        <f t="shared" si="3"/>
        <v>813781402.70269251</v>
      </c>
      <c r="E29" s="40">
        <f t="shared" si="3"/>
        <v>-291692954.29161137</v>
      </c>
    </row>
    <row r="30" spans="1:5" x14ac:dyDescent="0.2">
      <c r="A30" s="15" t="s">
        <v>59</v>
      </c>
      <c r="B30" s="47"/>
      <c r="C30" s="47"/>
      <c r="D30" s="47"/>
      <c r="E30" s="47"/>
    </row>
    <row r="31" spans="1:5" x14ac:dyDescent="0.2">
      <c r="A31" s="15" t="s">
        <v>60</v>
      </c>
      <c r="B31" s="47">
        <v>164101870.29573685</v>
      </c>
      <c r="C31" s="47">
        <v>-57008476.710607134</v>
      </c>
      <c r="D31" s="47">
        <v>828205729.19555426</v>
      </c>
      <c r="E31" s="47">
        <v>-287716081.11076313</v>
      </c>
    </row>
    <row r="32" spans="1:5" x14ac:dyDescent="0.2">
      <c r="A32" s="15" t="s">
        <v>56</v>
      </c>
      <c r="B32" s="9">
        <v>-2858056.7264778884</v>
      </c>
      <c r="C32" s="9">
        <v>-787982.95604204049</v>
      </c>
      <c r="D32" s="9">
        <v>-14424326.492861254</v>
      </c>
      <c r="E32" s="9">
        <v>-3976873.1808485743</v>
      </c>
    </row>
    <row r="33" spans="1:5" hidden="1" x14ac:dyDescent="0.2">
      <c r="A33" s="15"/>
      <c r="B33" s="9"/>
      <c r="C33" s="9"/>
      <c r="D33" s="9"/>
      <c r="E33" s="9"/>
    </row>
    <row r="34" spans="1:5" x14ac:dyDescent="0.2">
      <c r="A34" s="64" t="s">
        <v>92</v>
      </c>
      <c r="B34" s="48"/>
      <c r="C34" s="48"/>
      <c r="D34" s="69"/>
      <c r="E34" s="69"/>
    </row>
    <row r="35" spans="1:5" x14ac:dyDescent="0.2">
      <c r="A35" s="63" t="s">
        <v>107</v>
      </c>
      <c r="B35" s="120">
        <v>0.61787190471245967</v>
      </c>
      <c r="C35" s="120">
        <v>-0.12924394300984593</v>
      </c>
      <c r="D35" s="120">
        <v>3.1183377158933125</v>
      </c>
      <c r="E35" s="120">
        <v>-0.65228125597639142</v>
      </c>
    </row>
    <row r="36" spans="1:5" x14ac:dyDescent="0.2">
      <c r="B36" s="121"/>
      <c r="C36" s="121"/>
      <c r="D36" s="121"/>
      <c r="E36" s="121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J28" sqref="J28"/>
    </sheetView>
  </sheetViews>
  <sheetFormatPr defaultColWidth="9" defaultRowHeight="11.25" x14ac:dyDescent="0.2"/>
  <cols>
    <col min="1" max="1" width="50.42578125" style="16" customWidth="1"/>
    <col min="2" max="3" width="18.5703125" style="34" bestFit="1" customWidth="1"/>
    <col min="4" max="4" width="19.85546875" style="30" customWidth="1"/>
    <col min="5" max="5" width="20.5703125" style="30" customWidth="1"/>
    <col min="6" max="6" width="20.5703125" style="58" customWidth="1"/>
    <col min="7" max="9" width="4.5703125" style="30" bestFit="1" customWidth="1"/>
    <col min="10" max="16384" width="9" style="30"/>
  </cols>
  <sheetData>
    <row r="1" spans="1:6" s="31" customFormat="1" x14ac:dyDescent="0.2">
      <c r="A1" s="7" t="s">
        <v>0</v>
      </c>
      <c r="B1" s="8"/>
      <c r="C1" s="8"/>
      <c r="F1" s="71"/>
    </row>
    <row r="2" spans="1:6" s="31" customFormat="1" x14ac:dyDescent="0.2">
      <c r="A2" s="62" t="s">
        <v>141</v>
      </c>
      <c r="B2" s="8"/>
      <c r="C2" s="8"/>
      <c r="F2" s="71"/>
    </row>
    <row r="3" spans="1:6" s="31" customFormat="1" x14ac:dyDescent="0.2">
      <c r="A3" s="61" t="s">
        <v>108</v>
      </c>
      <c r="B3" s="8"/>
      <c r="C3" s="8"/>
      <c r="F3" s="71"/>
    </row>
    <row r="4" spans="1:6" s="31" customFormat="1" x14ac:dyDescent="0.2">
      <c r="B4" s="9"/>
      <c r="C4" s="9"/>
      <c r="F4" s="71"/>
    </row>
    <row r="5" spans="1:6" s="31" customFormat="1" ht="27" x14ac:dyDescent="0.35">
      <c r="B5" s="72" t="s">
        <v>139</v>
      </c>
      <c r="C5" s="72" t="s">
        <v>140</v>
      </c>
      <c r="D5" s="72" t="s">
        <v>139</v>
      </c>
      <c r="E5" s="72" t="s">
        <v>140</v>
      </c>
      <c r="F5" s="73"/>
    </row>
    <row r="6" spans="1:6" s="31" customFormat="1" x14ac:dyDescent="0.2">
      <c r="B6" s="38" t="s">
        <v>125</v>
      </c>
      <c r="C6" s="38" t="s">
        <v>125</v>
      </c>
      <c r="D6" s="38" t="s">
        <v>125</v>
      </c>
      <c r="E6" s="38" t="s">
        <v>125</v>
      </c>
      <c r="F6" s="59"/>
    </row>
    <row r="7" spans="1:6" s="31" customFormat="1" x14ac:dyDescent="0.2">
      <c r="B7" s="74" t="s">
        <v>50</v>
      </c>
      <c r="C7" s="74" t="s">
        <v>50</v>
      </c>
      <c r="D7" s="74" t="s">
        <v>51</v>
      </c>
      <c r="E7" s="74" t="s">
        <v>51</v>
      </c>
      <c r="F7" s="75"/>
    </row>
    <row r="8" spans="1:6" s="31" customFormat="1" x14ac:dyDescent="0.2">
      <c r="B8" s="9"/>
      <c r="C8" s="9"/>
      <c r="D8" s="132" t="s">
        <v>52</v>
      </c>
      <c r="E8" s="132"/>
      <c r="F8" s="76"/>
    </row>
    <row r="9" spans="1:6" s="31" customFormat="1" ht="13.5" x14ac:dyDescent="0.35">
      <c r="A9" s="77" t="s">
        <v>126</v>
      </c>
      <c r="B9" s="78">
        <v>161243813.5692589</v>
      </c>
      <c r="C9" s="78">
        <v>-57796459.666649193</v>
      </c>
      <c r="D9" s="78">
        <v>813781402.70269251</v>
      </c>
      <c r="E9" s="78">
        <v>-291692954.29161137</v>
      </c>
      <c r="F9" s="79"/>
    </row>
    <row r="10" spans="1:6" s="31" customFormat="1" x14ac:dyDescent="0.2">
      <c r="A10" s="77"/>
      <c r="B10" s="80"/>
      <c r="C10" s="80"/>
      <c r="D10" s="80"/>
      <c r="E10" s="80"/>
      <c r="F10" s="81"/>
    </row>
    <row r="11" spans="1:6" s="31" customFormat="1" x14ac:dyDescent="0.2">
      <c r="A11" s="77" t="s">
        <v>84</v>
      </c>
      <c r="B11" s="80"/>
      <c r="C11" s="80"/>
      <c r="D11" s="80"/>
      <c r="E11" s="80"/>
      <c r="F11" s="81"/>
    </row>
    <row r="12" spans="1:6" s="31" customFormat="1" ht="22.5" x14ac:dyDescent="0.2">
      <c r="A12" s="82" t="s">
        <v>36</v>
      </c>
      <c r="B12" s="80"/>
      <c r="C12" s="80"/>
      <c r="D12" s="80"/>
      <c r="E12" s="80"/>
      <c r="F12" s="81"/>
    </row>
    <row r="13" spans="1:6" s="31" customFormat="1" x14ac:dyDescent="0.2">
      <c r="A13" s="31" t="s">
        <v>117</v>
      </c>
      <c r="B13" s="80">
        <v>-59360448.770000003</v>
      </c>
      <c r="C13" s="80">
        <v>-2319623.0099999998</v>
      </c>
      <c r="D13" s="80">
        <v>-299586247.23731297</v>
      </c>
      <c r="E13" s="80">
        <v>-11706905.369168999</v>
      </c>
      <c r="F13" s="81"/>
    </row>
    <row r="14" spans="1:6" s="31" customFormat="1" x14ac:dyDescent="0.2">
      <c r="B14" s="80"/>
      <c r="C14" s="80"/>
      <c r="D14" s="80"/>
      <c r="E14" s="80"/>
      <c r="F14" s="81"/>
    </row>
    <row r="15" spans="1:6" s="31" customFormat="1" ht="33.75" x14ac:dyDescent="0.2">
      <c r="A15" s="83" t="s">
        <v>37</v>
      </c>
      <c r="B15" s="84">
        <v>-59360448.770000003</v>
      </c>
      <c r="C15" s="84">
        <v>-2319623.0099999998</v>
      </c>
      <c r="D15" s="84">
        <v>-299586247.23731297</v>
      </c>
      <c r="E15" s="84">
        <v>-11706905.369168999</v>
      </c>
      <c r="F15" s="85"/>
    </row>
    <row r="16" spans="1:6" s="31" customFormat="1" x14ac:dyDescent="0.2">
      <c r="A16" s="83"/>
      <c r="B16" s="84"/>
      <c r="C16" s="84"/>
      <c r="D16" s="84"/>
      <c r="E16" s="84"/>
      <c r="F16" s="85"/>
    </row>
    <row r="17" spans="1:6" s="31" customFormat="1" ht="22.5" hidden="1" x14ac:dyDescent="0.2">
      <c r="A17" s="82" t="s">
        <v>85</v>
      </c>
      <c r="B17" s="86"/>
      <c r="C17" s="86"/>
      <c r="D17" s="86"/>
      <c r="E17" s="86"/>
      <c r="F17" s="87"/>
    </row>
    <row r="18" spans="1:6" s="31" customFormat="1" hidden="1" x14ac:dyDescent="0.2">
      <c r="A18" s="31" t="s">
        <v>118</v>
      </c>
      <c r="B18" s="80">
        <v>0</v>
      </c>
      <c r="C18" s="80">
        <v>0</v>
      </c>
      <c r="D18" s="80">
        <v>0</v>
      </c>
      <c r="E18" s="80">
        <v>0</v>
      </c>
      <c r="F18" s="81"/>
    </row>
    <row r="19" spans="1:6" s="31" customFormat="1" hidden="1" x14ac:dyDescent="0.2">
      <c r="A19" s="31" t="s">
        <v>119</v>
      </c>
      <c r="B19" s="80">
        <v>0</v>
      </c>
      <c r="C19" s="80">
        <v>0</v>
      </c>
      <c r="D19" s="80">
        <v>0</v>
      </c>
      <c r="E19" s="80">
        <v>0</v>
      </c>
      <c r="F19" s="81"/>
    </row>
    <row r="20" spans="1:6" s="31" customFormat="1" ht="22.5" hidden="1" x14ac:dyDescent="0.2">
      <c r="A20" s="88" t="s">
        <v>86</v>
      </c>
      <c r="B20" s="80">
        <v>0</v>
      </c>
      <c r="C20" s="80">
        <v>0</v>
      </c>
      <c r="D20" s="80">
        <v>0</v>
      </c>
      <c r="E20" s="80">
        <v>0</v>
      </c>
      <c r="F20" s="81"/>
    </row>
    <row r="21" spans="1:6" s="31" customFormat="1" hidden="1" x14ac:dyDescent="0.2">
      <c r="A21" s="88"/>
      <c r="B21" s="80"/>
      <c r="C21" s="80"/>
      <c r="D21" s="80"/>
      <c r="E21" s="80"/>
      <c r="F21" s="81"/>
    </row>
    <row r="22" spans="1:6" s="31" customFormat="1" hidden="1" x14ac:dyDescent="0.2">
      <c r="A22" s="88"/>
      <c r="B22" s="80"/>
      <c r="C22" s="80"/>
      <c r="D22" s="80"/>
      <c r="E22" s="80"/>
      <c r="F22" s="81"/>
    </row>
    <row r="23" spans="1:6" s="31" customFormat="1" hidden="1" x14ac:dyDescent="0.2">
      <c r="B23" s="80"/>
      <c r="C23" s="80"/>
      <c r="D23" s="80"/>
      <c r="E23" s="80"/>
      <c r="F23" s="81"/>
    </row>
    <row r="24" spans="1:6" s="31" customFormat="1" ht="33.75" x14ac:dyDescent="0.2">
      <c r="A24" s="89" t="s">
        <v>39</v>
      </c>
      <c r="B24" s="84">
        <v>0</v>
      </c>
      <c r="C24" s="84">
        <v>0</v>
      </c>
      <c r="D24" s="84">
        <v>0</v>
      </c>
      <c r="E24" s="84">
        <v>0</v>
      </c>
      <c r="F24" s="85"/>
    </row>
    <row r="25" spans="1:6" s="31" customFormat="1" x14ac:dyDescent="0.2">
      <c r="A25" s="83"/>
      <c r="B25" s="84"/>
      <c r="C25" s="84"/>
      <c r="D25" s="84"/>
      <c r="E25" s="84"/>
      <c r="F25" s="85"/>
    </row>
    <row r="26" spans="1:6" s="31" customFormat="1" x14ac:dyDescent="0.2">
      <c r="A26" s="77" t="s">
        <v>127</v>
      </c>
      <c r="B26" s="84">
        <v>-59360448.770000003</v>
      </c>
      <c r="C26" s="84">
        <v>-2319623.0099999998</v>
      </c>
      <c r="D26" s="84">
        <v>-299586247.23731297</v>
      </c>
      <c r="E26" s="84">
        <v>-11706905.369168999</v>
      </c>
      <c r="F26" s="85"/>
    </row>
    <row r="27" spans="1:6" s="31" customFormat="1" ht="13.5" x14ac:dyDescent="0.35">
      <c r="A27" s="77" t="s">
        <v>154</v>
      </c>
      <c r="B27" s="91">
        <v>101883364.79925889</v>
      </c>
      <c r="C27" s="91">
        <v>-60116082.67664919</v>
      </c>
      <c r="D27" s="91">
        <v>514195155.46537954</v>
      </c>
      <c r="E27" s="91">
        <v>-303399859.66078037</v>
      </c>
      <c r="F27" s="92"/>
    </row>
    <row r="28" spans="1:6" s="31" customFormat="1" x14ac:dyDescent="0.2">
      <c r="A28" s="93" t="s">
        <v>59</v>
      </c>
      <c r="B28" s="80"/>
      <c r="C28" s="80"/>
      <c r="D28" s="80"/>
      <c r="E28" s="80"/>
      <c r="F28" s="81"/>
    </row>
    <row r="29" spans="1:6" s="31" customFormat="1" x14ac:dyDescent="0.2">
      <c r="A29" s="31" t="s">
        <v>60</v>
      </c>
      <c r="B29" s="80">
        <v>104741421.52573684</v>
      </c>
      <c r="C29" s="80">
        <v>-59328099.720607132</v>
      </c>
      <c r="D29" s="80">
        <v>528619481.95824128</v>
      </c>
      <c r="E29" s="80">
        <v>-299422986.47993213</v>
      </c>
      <c r="F29" s="81"/>
    </row>
    <row r="30" spans="1:6" s="31" customFormat="1" x14ac:dyDescent="0.2">
      <c r="A30" s="31" t="s">
        <v>56</v>
      </c>
      <c r="B30" s="80">
        <v>-2858056.7264778884</v>
      </c>
      <c r="C30" s="80">
        <v>-787982.95604204049</v>
      </c>
      <c r="D30" s="80">
        <v>-14424326.492861254</v>
      </c>
      <c r="E30" s="80">
        <v>-3976873.1808485743</v>
      </c>
      <c r="F30" s="81"/>
    </row>
    <row r="31" spans="1:6" s="31" customFormat="1" x14ac:dyDescent="0.2">
      <c r="B31" s="80"/>
      <c r="C31" s="80"/>
      <c r="D31" s="80"/>
      <c r="E31" s="80"/>
      <c r="F31" s="81"/>
    </row>
    <row r="32" spans="1:6" s="31" customFormat="1" ht="13.5" x14ac:dyDescent="0.35">
      <c r="A32" s="77" t="s">
        <v>109</v>
      </c>
      <c r="B32" s="78">
        <v>101883364.79925895</v>
      </c>
      <c r="C32" s="78">
        <v>-60116082.676649176</v>
      </c>
      <c r="D32" s="78">
        <v>514195155.46538001</v>
      </c>
      <c r="E32" s="78">
        <v>-303399859.66078073</v>
      </c>
      <c r="F32" s="79"/>
    </row>
    <row r="33" spans="2:6" s="31" customFormat="1" x14ac:dyDescent="0.2">
      <c r="B33" s="8"/>
      <c r="C33" s="8"/>
      <c r="F33" s="71"/>
    </row>
    <row r="34" spans="2:6" s="31" customFormat="1" x14ac:dyDescent="0.2">
      <c r="B34" s="8"/>
      <c r="C34" s="8"/>
      <c r="F34" s="71"/>
    </row>
    <row r="35" spans="2:6" s="31" customFormat="1" x14ac:dyDescent="0.2">
      <c r="B35" s="8"/>
      <c r="C35" s="8"/>
      <c r="F35" s="71"/>
    </row>
    <row r="36" spans="2:6" s="31" customFormat="1" x14ac:dyDescent="0.2">
      <c r="B36" s="8"/>
      <c r="C36" s="8"/>
      <c r="F36" s="71"/>
    </row>
    <row r="37" spans="2:6" s="31" customFormat="1" x14ac:dyDescent="0.2">
      <c r="B37" s="8"/>
      <c r="C37" s="8"/>
      <c r="F37" s="71"/>
    </row>
    <row r="38" spans="2:6" s="31" customFormat="1" x14ac:dyDescent="0.2">
      <c r="B38" s="8"/>
      <c r="C38" s="8"/>
      <c r="F38" s="71"/>
    </row>
    <row r="39" spans="2:6" s="31" customFormat="1" x14ac:dyDescent="0.2">
      <c r="B39" s="8"/>
      <c r="C39" s="8"/>
      <c r="F39" s="71"/>
    </row>
    <row r="40" spans="2:6" s="31" customFormat="1" x14ac:dyDescent="0.2">
      <c r="B40" s="8"/>
      <c r="C40" s="8"/>
      <c r="F40" s="71"/>
    </row>
    <row r="41" spans="2:6" s="31" customFormat="1" x14ac:dyDescent="0.2">
      <c r="B41" s="8"/>
      <c r="C41" s="8"/>
      <c r="F41" s="71"/>
    </row>
    <row r="42" spans="2:6" s="31" customFormat="1" x14ac:dyDescent="0.2">
      <c r="B42" s="8"/>
      <c r="C42" s="8"/>
      <c r="F42" s="71"/>
    </row>
    <row r="43" spans="2:6" s="31" customFormat="1" x14ac:dyDescent="0.2">
      <c r="B43" s="8"/>
      <c r="C43" s="8"/>
      <c r="F43" s="71"/>
    </row>
    <row r="44" spans="2:6" s="31" customFormat="1" x14ac:dyDescent="0.2">
      <c r="B44" s="8"/>
      <c r="C44" s="8"/>
      <c r="F44" s="71"/>
    </row>
    <row r="45" spans="2:6" s="31" customFormat="1" x14ac:dyDescent="0.2">
      <c r="B45" s="8"/>
      <c r="C45" s="8"/>
      <c r="F45" s="71"/>
    </row>
    <row r="46" spans="2:6" s="31" customFormat="1" x14ac:dyDescent="0.2">
      <c r="B46" s="8"/>
      <c r="C46" s="8"/>
      <c r="F46" s="71"/>
    </row>
    <row r="47" spans="2:6" s="31" customFormat="1" x14ac:dyDescent="0.2">
      <c r="B47" s="8"/>
      <c r="C47" s="8"/>
      <c r="F47" s="71"/>
    </row>
    <row r="48" spans="2:6" s="31" customFormat="1" x14ac:dyDescent="0.2">
      <c r="B48" s="8"/>
      <c r="C48" s="8"/>
      <c r="F48" s="71"/>
    </row>
    <row r="49" spans="2:6" s="31" customFormat="1" x14ac:dyDescent="0.2">
      <c r="B49" s="8"/>
      <c r="C49" s="8"/>
      <c r="F49" s="71"/>
    </row>
    <row r="50" spans="2:6" s="31" customFormat="1" x14ac:dyDescent="0.2">
      <c r="B50" s="8"/>
      <c r="C50" s="8"/>
      <c r="F50" s="71"/>
    </row>
    <row r="51" spans="2:6" s="31" customFormat="1" x14ac:dyDescent="0.2">
      <c r="B51" s="8"/>
      <c r="C51" s="8"/>
      <c r="F51" s="71"/>
    </row>
    <row r="52" spans="2:6" s="31" customFormat="1" x14ac:dyDescent="0.2">
      <c r="B52" s="8"/>
      <c r="C52" s="8"/>
      <c r="F52" s="71"/>
    </row>
    <row r="53" spans="2:6" s="31" customFormat="1" x14ac:dyDescent="0.2">
      <c r="B53" s="8"/>
      <c r="C53" s="8"/>
      <c r="F53" s="71"/>
    </row>
    <row r="54" spans="2:6" s="31" customFormat="1" x14ac:dyDescent="0.2">
      <c r="B54" s="8"/>
      <c r="C54" s="8"/>
      <c r="F54" s="71"/>
    </row>
    <row r="55" spans="2:6" s="31" customFormat="1" x14ac:dyDescent="0.2">
      <c r="B55" s="8"/>
      <c r="C55" s="8"/>
      <c r="F55" s="71"/>
    </row>
    <row r="56" spans="2:6" s="31" customFormat="1" x14ac:dyDescent="0.2">
      <c r="B56" s="8"/>
      <c r="C56" s="8"/>
      <c r="F56" s="71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F13" sqref="F13"/>
    </sheetView>
  </sheetViews>
  <sheetFormatPr defaultColWidth="9" defaultRowHeight="11.25" x14ac:dyDescent="0.2"/>
  <cols>
    <col min="1" max="1" width="61.5703125" style="35" customWidth="1"/>
    <col min="2" max="2" width="20.5703125" style="34" bestFit="1" customWidth="1"/>
    <col min="3" max="3" width="20.85546875" style="34" bestFit="1" customWidth="1"/>
    <col min="4" max="4" width="20.5703125" style="32" bestFit="1" customWidth="1"/>
    <col min="5" max="5" width="23" style="32" customWidth="1"/>
    <col min="6" max="6" width="23" style="49" customWidth="1"/>
    <col min="7" max="16384" width="9" style="32"/>
  </cols>
  <sheetData>
    <row r="1" spans="1:6" s="31" customFormat="1" x14ac:dyDescent="0.2">
      <c r="A1" s="7" t="s">
        <v>0</v>
      </c>
      <c r="B1" s="8"/>
      <c r="C1" s="8"/>
      <c r="F1" s="56"/>
    </row>
    <row r="2" spans="1:6" s="31" customFormat="1" x14ac:dyDescent="0.2">
      <c r="A2" s="62" t="s">
        <v>142</v>
      </c>
      <c r="B2" s="8"/>
      <c r="C2" s="8"/>
      <c r="F2" s="56"/>
    </row>
    <row r="3" spans="1:6" s="31" customFormat="1" x14ac:dyDescent="0.2">
      <c r="A3" s="61" t="s">
        <v>108</v>
      </c>
      <c r="B3" s="8"/>
      <c r="C3" s="8"/>
      <c r="F3" s="56"/>
    </row>
    <row r="4" spans="1:6" s="31" customFormat="1" x14ac:dyDescent="0.2">
      <c r="A4" s="94"/>
      <c r="B4" s="8"/>
      <c r="C4" s="8"/>
      <c r="F4" s="56"/>
    </row>
    <row r="5" spans="1:6" s="31" customFormat="1" x14ac:dyDescent="0.2">
      <c r="A5" s="95"/>
      <c r="B5" s="130" t="s">
        <v>137</v>
      </c>
      <c r="C5" s="130" t="s">
        <v>143</v>
      </c>
      <c r="D5" s="130" t="s">
        <v>137</v>
      </c>
      <c r="E5" s="130" t="s">
        <v>143</v>
      </c>
      <c r="F5" s="96"/>
    </row>
    <row r="6" spans="1:6" s="31" customFormat="1" x14ac:dyDescent="0.2">
      <c r="A6" s="95"/>
      <c r="B6" s="38" t="s">
        <v>125</v>
      </c>
      <c r="C6" s="38" t="s">
        <v>125</v>
      </c>
      <c r="D6" s="38" t="s">
        <v>125</v>
      </c>
      <c r="E6" s="38" t="s">
        <v>125</v>
      </c>
      <c r="F6" s="26"/>
    </row>
    <row r="7" spans="1:6" s="31" customFormat="1" x14ac:dyDescent="0.2">
      <c r="A7" s="95"/>
      <c r="B7" s="97" t="s">
        <v>50</v>
      </c>
      <c r="C7" s="97" t="s">
        <v>50</v>
      </c>
      <c r="D7" s="97" t="s">
        <v>51</v>
      </c>
      <c r="E7" s="97" t="s">
        <v>51</v>
      </c>
      <c r="F7" s="110"/>
    </row>
    <row r="8" spans="1:6" s="31" customFormat="1" x14ac:dyDescent="0.2">
      <c r="A8" s="95"/>
      <c r="B8" s="97"/>
      <c r="C8" s="97"/>
      <c r="D8" s="132" t="s">
        <v>52</v>
      </c>
      <c r="E8" s="132"/>
      <c r="F8" s="98"/>
    </row>
    <row r="9" spans="1:6" s="77" customFormat="1" ht="19.5" customHeight="1" thickBot="1" x14ac:dyDescent="0.25">
      <c r="A9" s="94" t="s">
        <v>112</v>
      </c>
      <c r="B9" s="99">
        <v>165592059.30925891</v>
      </c>
      <c r="C9" s="99">
        <v>-53079287.446649194</v>
      </c>
      <c r="D9" s="99">
        <v>835726564.12789845</v>
      </c>
      <c r="E9" s="99">
        <v>-267885857.81449336</v>
      </c>
      <c r="F9" s="100"/>
    </row>
    <row r="10" spans="1:6" s="77" customFormat="1" ht="19.5" customHeight="1" thickTop="1" x14ac:dyDescent="0.2">
      <c r="A10" s="94"/>
      <c r="B10" s="100"/>
      <c r="C10" s="100"/>
      <c r="D10" s="100"/>
      <c r="E10" s="100"/>
      <c r="F10" s="100"/>
    </row>
    <row r="11" spans="1:6" s="31" customFormat="1" x14ac:dyDescent="0.2">
      <c r="A11" s="101" t="s">
        <v>123</v>
      </c>
      <c r="B11" s="102"/>
      <c r="C11" s="102"/>
      <c r="D11" s="102"/>
      <c r="E11" s="102"/>
      <c r="F11" s="103"/>
    </row>
    <row r="12" spans="1:6" s="31" customFormat="1" x14ac:dyDescent="0.2">
      <c r="A12" s="31" t="s">
        <v>132</v>
      </c>
      <c r="B12" s="102">
        <v>101052208.53999999</v>
      </c>
      <c r="C12" s="102">
        <v>91300235.450000003</v>
      </c>
      <c r="D12" s="102">
        <v>510000392.6205259</v>
      </c>
      <c r="E12" s="102">
        <v>460783159.29260498</v>
      </c>
      <c r="F12" s="103"/>
    </row>
    <row r="13" spans="1:6" s="31" customFormat="1" x14ac:dyDescent="0.2">
      <c r="A13" s="116" t="s">
        <v>130</v>
      </c>
      <c r="B13" s="102">
        <v>5838077.5010591391</v>
      </c>
      <c r="C13" s="102">
        <v>4671073.7982316194</v>
      </c>
      <c r="D13" s="102">
        <v>29464192.020095367</v>
      </c>
      <c r="E13" s="102">
        <v>23574441.35229516</v>
      </c>
      <c r="F13" s="103"/>
    </row>
    <row r="14" spans="1:6" s="31" customFormat="1" x14ac:dyDescent="0.2">
      <c r="A14" s="116" t="s">
        <v>61</v>
      </c>
      <c r="B14" s="102">
        <v>21089639.739999998</v>
      </c>
      <c r="C14" s="102">
        <v>3250927.4699999988</v>
      </c>
      <c r="D14" s="102">
        <v>106437302.80380599</v>
      </c>
      <c r="E14" s="102">
        <v>16407105.848342994</v>
      </c>
      <c r="F14" s="103"/>
    </row>
    <row r="15" spans="1:6" s="31" customFormat="1" x14ac:dyDescent="0.2">
      <c r="A15" s="116" t="s">
        <v>62</v>
      </c>
      <c r="B15" s="102">
        <v>0</v>
      </c>
      <c r="C15" s="102">
        <v>10207621</v>
      </c>
      <c r="D15" s="102">
        <v>0</v>
      </c>
      <c r="E15" s="102">
        <v>51516842.424900003</v>
      </c>
      <c r="F15" s="103"/>
    </row>
    <row r="16" spans="1:6" s="31" customFormat="1" hidden="1" x14ac:dyDescent="0.2">
      <c r="A16" s="31" t="s">
        <v>122</v>
      </c>
      <c r="B16" s="102">
        <v>0</v>
      </c>
      <c r="C16" s="102">
        <v>0</v>
      </c>
      <c r="D16" s="102">
        <v>0</v>
      </c>
      <c r="E16" s="102">
        <v>0</v>
      </c>
      <c r="F16" s="103"/>
    </row>
    <row r="17" spans="1:6" s="31" customFormat="1" hidden="1" x14ac:dyDescent="0.2">
      <c r="A17" s="104" t="s">
        <v>40</v>
      </c>
      <c r="B17" s="102">
        <v>0</v>
      </c>
      <c r="C17" s="102">
        <v>0</v>
      </c>
      <c r="D17" s="102">
        <v>0</v>
      </c>
      <c r="E17" s="102">
        <v>0</v>
      </c>
      <c r="F17" s="103"/>
    </row>
    <row r="18" spans="1:6" s="31" customFormat="1" hidden="1" x14ac:dyDescent="0.2">
      <c r="A18" s="31" t="s">
        <v>120</v>
      </c>
      <c r="B18" s="102">
        <v>0</v>
      </c>
      <c r="C18" s="102">
        <v>0</v>
      </c>
      <c r="D18" s="102">
        <v>0</v>
      </c>
      <c r="E18" s="102">
        <v>0</v>
      </c>
      <c r="F18" s="103"/>
    </row>
    <row r="19" spans="1:6" s="31" customFormat="1" x14ac:dyDescent="0.2">
      <c r="A19" s="104" t="s">
        <v>63</v>
      </c>
      <c r="B19" s="102">
        <v>3189297.0299999993</v>
      </c>
      <c r="C19" s="102">
        <v>1705265.0799999998</v>
      </c>
      <c r="D19" s="102">
        <v>16096063.180706996</v>
      </c>
      <c r="E19" s="102">
        <v>8606302.3322519995</v>
      </c>
      <c r="F19" s="103"/>
    </row>
    <row r="20" spans="1:6" s="31" customFormat="1" x14ac:dyDescent="0.2">
      <c r="A20" s="104" t="s">
        <v>64</v>
      </c>
      <c r="B20" s="102">
        <v>-884868.31000000017</v>
      </c>
      <c r="C20" s="102">
        <v>-2033591.98</v>
      </c>
      <c r="D20" s="102">
        <v>-4465840.3137390008</v>
      </c>
      <c r="E20" s="102">
        <v>-10263335.363862</v>
      </c>
      <c r="F20" s="103"/>
    </row>
    <row r="21" spans="1:6" s="31" customFormat="1" x14ac:dyDescent="0.2">
      <c r="A21" s="31" t="s">
        <v>145</v>
      </c>
      <c r="B21" s="102">
        <v>5667124.7507020645</v>
      </c>
      <c r="C21" s="102">
        <v>3945783.9436099986</v>
      </c>
      <c r="D21" s="8">
        <v>28601413.164318249</v>
      </c>
      <c r="E21" s="102">
        <v>19913976.9850053</v>
      </c>
      <c r="F21" s="103"/>
    </row>
    <row r="22" spans="1:6" s="77" customFormat="1" x14ac:dyDescent="0.2">
      <c r="A22" s="31" t="s">
        <v>25</v>
      </c>
      <c r="B22" s="102">
        <v>-34185166.149999999</v>
      </c>
      <c r="C22" s="102">
        <v>-11431418.029999997</v>
      </c>
      <c r="D22" s="102">
        <v>-172529116.60243499</v>
      </c>
      <c r="E22" s="102">
        <v>-57693223.655606985</v>
      </c>
      <c r="F22" s="103"/>
    </row>
    <row r="23" spans="1:6" s="77" customFormat="1" x14ac:dyDescent="0.2">
      <c r="A23" s="31" t="s">
        <v>65</v>
      </c>
      <c r="B23" s="102">
        <v>64513964.389999986</v>
      </c>
      <c r="C23" s="102">
        <v>26093657.749999996</v>
      </c>
      <c r="D23" s="102">
        <v>325595525.59989095</v>
      </c>
      <c r="E23" s="102">
        <v>131692081.29847498</v>
      </c>
      <c r="F23" s="103"/>
    </row>
    <row r="24" spans="1:6" s="31" customFormat="1" hidden="1" x14ac:dyDescent="0.2">
      <c r="B24" s="102">
        <v>0</v>
      </c>
      <c r="C24" s="102">
        <v>0</v>
      </c>
      <c r="D24" s="102">
        <v>0</v>
      </c>
      <c r="E24" s="102">
        <v>0</v>
      </c>
      <c r="F24" s="103"/>
    </row>
    <row r="25" spans="1:6" s="31" customFormat="1" x14ac:dyDescent="0.2">
      <c r="A25" s="31" t="s">
        <v>121</v>
      </c>
      <c r="B25" s="102">
        <v>-71183.909999999974</v>
      </c>
      <c r="C25" s="102">
        <v>-316859.57000000007</v>
      </c>
      <c r="D25" s="102">
        <v>-359258.07537899987</v>
      </c>
      <c r="E25" s="102">
        <v>-1599158.5638330004</v>
      </c>
      <c r="F25" s="103"/>
    </row>
    <row r="26" spans="1:6" s="31" customFormat="1" x14ac:dyDescent="0.2">
      <c r="A26" s="88" t="s">
        <v>66</v>
      </c>
      <c r="B26" s="102">
        <v>-19320754.036175203</v>
      </c>
      <c r="C26" s="102">
        <v>-7005169.7557722088</v>
      </c>
      <c r="D26" s="102">
        <v>-97509913.545172632</v>
      </c>
      <c r="E26" s="102">
        <v>-35354391.240406759</v>
      </c>
      <c r="F26" s="103"/>
    </row>
    <row r="27" spans="1:6" s="31" customFormat="1" ht="12" thickBot="1" x14ac:dyDescent="0.25">
      <c r="A27" s="105" t="s">
        <v>67</v>
      </c>
      <c r="B27" s="99">
        <f>SUM(B9:B26)</f>
        <v>312480398.85484481</v>
      </c>
      <c r="C27" s="99">
        <f t="shared" ref="C27:E27" si="0">SUM(C9:C26)</f>
        <v>67308237.709420234</v>
      </c>
      <c r="D27" s="99">
        <f t="shared" si="0"/>
        <v>1577057324.9805162</v>
      </c>
      <c r="E27" s="99">
        <f t="shared" si="0"/>
        <v>339697942.89567339</v>
      </c>
      <c r="F27" s="100"/>
    </row>
    <row r="28" spans="1:6" s="77" customFormat="1" ht="12" hidden="1" thickTop="1" x14ac:dyDescent="0.2">
      <c r="A28" s="31"/>
      <c r="B28" s="102"/>
      <c r="C28" s="102"/>
      <c r="D28" s="102"/>
      <c r="E28" s="102"/>
      <c r="F28" s="103"/>
    </row>
    <row r="29" spans="1:6" s="31" customFormat="1" ht="12" thickTop="1" x14ac:dyDescent="0.2">
      <c r="A29" s="93" t="s">
        <v>26</v>
      </c>
      <c r="B29" s="106"/>
      <c r="C29" s="106"/>
      <c r="D29" s="106"/>
      <c r="E29" s="106"/>
      <c r="F29" s="107"/>
    </row>
    <row r="30" spans="1:6" s="77" customFormat="1" x14ac:dyDescent="0.2">
      <c r="A30" s="31" t="s">
        <v>27</v>
      </c>
      <c r="B30" s="102">
        <v>-47869719.54309348</v>
      </c>
      <c r="C30" s="102">
        <v>-70336707.948097467</v>
      </c>
      <c r="D30" s="108">
        <v>-241593685.56203848</v>
      </c>
      <c r="E30" s="108">
        <v>-354982330.34325308</v>
      </c>
      <c r="F30" s="109"/>
    </row>
    <row r="31" spans="1:6" s="31" customFormat="1" x14ac:dyDescent="0.2">
      <c r="A31" s="31" t="s">
        <v>28</v>
      </c>
      <c r="B31" s="102">
        <v>-77717342.959958225</v>
      </c>
      <c r="C31" s="102">
        <v>-194084793.64597601</v>
      </c>
      <c r="D31" s="108">
        <v>-392231658.18461317</v>
      </c>
      <c r="E31" s="108">
        <v>-979526545.05187631</v>
      </c>
      <c r="F31" s="109"/>
    </row>
    <row r="32" spans="1:6" s="31" customFormat="1" hidden="1" x14ac:dyDescent="0.2">
      <c r="B32" s="102">
        <v>0</v>
      </c>
      <c r="C32" s="102">
        <v>0</v>
      </c>
      <c r="D32" s="108">
        <v>0</v>
      </c>
      <c r="E32" s="108">
        <v>0</v>
      </c>
      <c r="F32" s="109"/>
    </row>
    <row r="33" spans="1:6" s="31" customFormat="1" ht="12.6" customHeight="1" x14ac:dyDescent="0.2">
      <c r="A33" s="31" t="s">
        <v>133</v>
      </c>
      <c r="B33" s="102">
        <v>-124825386.80000058</v>
      </c>
      <c r="C33" s="102">
        <v>93039818.824539959</v>
      </c>
      <c r="D33" s="102">
        <v>-629981244.6409229</v>
      </c>
      <c r="E33" s="102">
        <v>469562661.62557071</v>
      </c>
      <c r="F33" s="103"/>
    </row>
    <row r="34" spans="1:6" s="31" customFormat="1" ht="12" thickBot="1" x14ac:dyDescent="0.25">
      <c r="A34" s="77" t="s">
        <v>68</v>
      </c>
      <c r="B34" s="99">
        <v>-250412449.30305228</v>
      </c>
      <c r="C34" s="99">
        <v>-171381682.76953351</v>
      </c>
      <c r="D34" s="99">
        <v>-1263806588.3875747</v>
      </c>
      <c r="E34" s="99">
        <v>-864946213.76955867</v>
      </c>
      <c r="F34" s="100"/>
    </row>
    <row r="35" spans="1:6" s="31" customFormat="1" ht="12" hidden="1" thickTop="1" x14ac:dyDescent="0.2">
      <c r="A35" s="77"/>
      <c r="B35" s="97"/>
      <c r="C35" s="97"/>
      <c r="D35" s="97"/>
      <c r="E35" s="97"/>
      <c r="F35" s="110"/>
    </row>
    <row r="36" spans="1:6" s="31" customFormat="1" ht="12" hidden="1" thickTop="1" x14ac:dyDescent="0.2">
      <c r="A36" s="77" t="s">
        <v>69</v>
      </c>
      <c r="B36" s="111"/>
      <c r="C36" s="102"/>
      <c r="D36" s="97"/>
      <c r="E36" s="97"/>
      <c r="F36" s="110"/>
    </row>
    <row r="37" spans="1:6" s="77" customFormat="1" ht="12.75" hidden="1" thickTop="1" thickBot="1" x14ac:dyDescent="0.25">
      <c r="A37" s="112" t="s">
        <v>70</v>
      </c>
      <c r="B37" s="99"/>
      <c r="C37" s="99"/>
      <c r="D37" s="99"/>
      <c r="E37" s="99"/>
      <c r="F37" s="100"/>
    </row>
    <row r="38" spans="1:6" s="31" customFormat="1" ht="12" hidden="1" thickTop="1" x14ac:dyDescent="0.2">
      <c r="B38" s="102" t="s">
        <v>146</v>
      </c>
      <c r="C38" s="102" t="s">
        <v>146</v>
      </c>
      <c r="D38" s="102" t="s">
        <v>146</v>
      </c>
      <c r="E38" s="102" t="s">
        <v>146</v>
      </c>
      <c r="F38" s="103"/>
    </row>
    <row r="39" spans="1:6" s="31" customFormat="1" ht="12.75" thickTop="1" thickBot="1" x14ac:dyDescent="0.25">
      <c r="A39" s="90" t="s">
        <v>113</v>
      </c>
      <c r="B39" s="99">
        <f>B27+B34</f>
        <v>62067949.551792532</v>
      </c>
      <c r="C39" s="99">
        <f t="shared" ref="C39:E39" si="1">C27+C34</f>
        <v>-104073445.06011328</v>
      </c>
      <c r="D39" s="99">
        <f>D27+D34</f>
        <v>313250736.59294152</v>
      </c>
      <c r="E39" s="99">
        <f t="shared" si="1"/>
        <v>-525248270.87388527</v>
      </c>
      <c r="F39" s="100"/>
    </row>
    <row r="40" spans="1:6" s="31" customFormat="1" ht="12" hidden="1" thickTop="1" x14ac:dyDescent="0.2">
      <c r="B40" s="102"/>
      <c r="C40" s="102"/>
      <c r="D40" s="102"/>
      <c r="E40" s="102"/>
      <c r="F40" s="103"/>
    </row>
    <row r="41" spans="1:6" s="31" customFormat="1" ht="12" thickTop="1" x14ac:dyDescent="0.2">
      <c r="A41" s="77" t="s">
        <v>29</v>
      </c>
      <c r="B41" s="111"/>
      <c r="C41" s="111"/>
      <c r="D41" s="111"/>
      <c r="E41" s="111"/>
      <c r="F41" s="100"/>
    </row>
    <row r="42" spans="1:6" s="31" customFormat="1" x14ac:dyDescent="0.2">
      <c r="A42" s="31" t="s">
        <v>30</v>
      </c>
      <c r="B42" s="102">
        <v>-52391874</v>
      </c>
      <c r="C42" s="102">
        <v>-25994293.677700002</v>
      </c>
      <c r="D42" s="102">
        <v>-264416550.8906</v>
      </c>
      <c r="E42" s="102">
        <v>-131190602.76198414</v>
      </c>
      <c r="F42" s="103"/>
    </row>
    <row r="43" spans="1:6" s="31" customFormat="1" hidden="1" x14ac:dyDescent="0.2">
      <c r="B43" s="102">
        <v>0</v>
      </c>
      <c r="C43" s="102">
        <v>0</v>
      </c>
      <c r="D43" s="102">
        <v>0</v>
      </c>
      <c r="E43" s="102">
        <v>0</v>
      </c>
      <c r="F43" s="103"/>
    </row>
    <row r="44" spans="1:6" s="31" customFormat="1" x14ac:dyDescent="0.2">
      <c r="A44" s="31" t="s">
        <v>31</v>
      </c>
      <c r="B44" s="103">
        <v>-234757</v>
      </c>
      <c r="C44" s="103">
        <v>-1104786</v>
      </c>
      <c r="D44" s="103">
        <v>-1184795.1033000001</v>
      </c>
      <c r="E44" s="103">
        <v>-5575744.4633999998</v>
      </c>
      <c r="F44" s="103"/>
    </row>
    <row r="45" spans="1:6" s="31" customFormat="1" ht="13.5" x14ac:dyDescent="0.35">
      <c r="A45" s="31" t="s">
        <v>71</v>
      </c>
      <c r="B45" s="113">
        <v>100455.01999999999</v>
      </c>
      <c r="C45" s="113">
        <v>1515901.7</v>
      </c>
      <c r="D45" s="113">
        <v>506986.44043799996</v>
      </c>
      <c r="E45" s="113">
        <v>7650604.2897299994</v>
      </c>
      <c r="F45" s="114"/>
    </row>
    <row r="46" spans="1:6" s="31" customFormat="1" hidden="1" x14ac:dyDescent="0.2">
      <c r="B46" s="102">
        <v>0</v>
      </c>
      <c r="C46" s="102">
        <v>0</v>
      </c>
      <c r="D46" s="102">
        <v>0</v>
      </c>
      <c r="E46" s="102">
        <v>0</v>
      </c>
      <c r="F46" s="103"/>
    </row>
    <row r="47" spans="1:6" s="31" customFormat="1" ht="13.5" hidden="1" x14ac:dyDescent="0.35">
      <c r="B47" s="113">
        <v>0</v>
      </c>
      <c r="C47" s="113">
        <v>0</v>
      </c>
      <c r="D47" s="113">
        <v>0</v>
      </c>
      <c r="E47" s="113">
        <v>0</v>
      </c>
      <c r="F47" s="114"/>
    </row>
    <row r="48" spans="1:6" s="31" customFormat="1" ht="12" thickBot="1" x14ac:dyDescent="0.25">
      <c r="A48" s="90" t="s">
        <v>114</v>
      </c>
      <c r="B48" s="99">
        <v>-52526175.979999997</v>
      </c>
      <c r="C48" s="99">
        <v>-25583177.977700002</v>
      </c>
      <c r="D48" s="99">
        <v>-265094359.553462</v>
      </c>
      <c r="E48" s="99">
        <v>-129115742.93565415</v>
      </c>
      <c r="F48" s="100"/>
    </row>
    <row r="49" spans="1:6" s="31" customFormat="1" ht="12" thickTop="1" x14ac:dyDescent="0.2">
      <c r="B49" s="102"/>
      <c r="C49" s="102"/>
      <c r="D49" s="102"/>
      <c r="E49" s="102"/>
      <c r="F49" s="103"/>
    </row>
    <row r="50" spans="1:6" s="31" customFormat="1" x14ac:dyDescent="0.2">
      <c r="A50" s="77" t="s">
        <v>32</v>
      </c>
      <c r="B50" s="111"/>
      <c r="C50" s="111"/>
      <c r="D50" s="111"/>
      <c r="E50" s="111"/>
      <c r="F50" s="100"/>
    </row>
    <row r="51" spans="1:6" s="31" customFormat="1" x14ac:dyDescent="0.2">
      <c r="A51" s="31" t="s">
        <v>41</v>
      </c>
      <c r="B51" s="102">
        <v>76424884.839999855</v>
      </c>
      <c r="C51" s="102">
        <v>103663563.04000005</v>
      </c>
      <c r="D51" s="102">
        <v>385708749.20899528</v>
      </c>
      <c r="E51" s="102">
        <v>523179642.75657624</v>
      </c>
      <c r="F51" s="103"/>
    </row>
    <row r="52" spans="1:6" s="31" customFormat="1" x14ac:dyDescent="0.2">
      <c r="A52" s="31" t="s">
        <v>42</v>
      </c>
      <c r="B52" s="102">
        <v>48270948.370000005</v>
      </c>
      <c r="C52" s="102">
        <v>30131418.449999999</v>
      </c>
      <c r="D52" s="102">
        <v>243618649.32855302</v>
      </c>
      <c r="E52" s="102">
        <v>152070255.775305</v>
      </c>
      <c r="F52" s="103"/>
    </row>
    <row r="53" spans="1:6" s="31" customFormat="1" x14ac:dyDescent="0.2">
      <c r="A53" s="31" t="s">
        <v>72</v>
      </c>
      <c r="B53" s="102">
        <v>0</v>
      </c>
      <c r="C53" s="102">
        <v>-30131418.449999999</v>
      </c>
      <c r="D53" s="102">
        <v>0</v>
      </c>
      <c r="E53" s="102">
        <v>-152070255.775305</v>
      </c>
      <c r="F53" s="103"/>
    </row>
    <row r="54" spans="1:6" s="31" customFormat="1" x14ac:dyDescent="0.2">
      <c r="A54" s="31" t="s">
        <v>73</v>
      </c>
      <c r="B54" s="102">
        <v>0</v>
      </c>
      <c r="C54" s="102">
        <v>-10655710</v>
      </c>
      <c r="D54" s="102">
        <v>0</v>
      </c>
      <c r="E54" s="102">
        <v>-53778302.799000002</v>
      </c>
      <c r="F54" s="103"/>
    </row>
    <row r="55" spans="1:6" s="31" customFormat="1" x14ac:dyDescent="0.2">
      <c r="A55" s="31" t="s">
        <v>74</v>
      </c>
      <c r="B55" s="102">
        <v>-53108161.818854362</v>
      </c>
      <c r="C55" s="102">
        <v>18008232.716070279</v>
      </c>
      <c r="D55" s="102">
        <v>-268031581.88357607</v>
      </c>
      <c r="E55" s="102">
        <v>90885749.694735095</v>
      </c>
      <c r="F55" s="103"/>
    </row>
    <row r="56" spans="1:6" s="31" customFormat="1" x14ac:dyDescent="0.2">
      <c r="A56" s="31" t="s">
        <v>43</v>
      </c>
      <c r="B56" s="102">
        <v>-9302627.4406832829</v>
      </c>
      <c r="C56" s="102">
        <v>-7998896.7166862683</v>
      </c>
      <c r="D56" s="102">
        <v>-46949430.430384457</v>
      </c>
      <c r="E56" s="102">
        <v>-40369631.839443929</v>
      </c>
      <c r="F56" s="103"/>
    </row>
    <row r="57" spans="1:6" s="31" customFormat="1" x14ac:dyDescent="0.2">
      <c r="A57" s="31" t="s">
        <v>33</v>
      </c>
      <c r="B57" s="102">
        <v>-30402391.627736948</v>
      </c>
      <c r="C57" s="102">
        <v>-16606407.486070275</v>
      </c>
      <c r="D57" s="102">
        <v>-153437830.30602559</v>
      </c>
      <c r="E57" s="102">
        <v>-83810877.941448078</v>
      </c>
      <c r="F57" s="103"/>
    </row>
    <row r="58" spans="1:6" s="31" customFormat="1" ht="12" thickBot="1" x14ac:dyDescent="0.25">
      <c r="A58" s="77" t="s">
        <v>115</v>
      </c>
      <c r="B58" s="99">
        <f>SUM(B51:B57)</f>
        <v>31882652.322725266</v>
      </c>
      <c r="C58" s="99">
        <f>SUM(C51:C57)</f>
        <v>86410781.553313792</v>
      </c>
      <c r="D58" s="99">
        <f>SUM(D51:D57)</f>
        <v>160908555.91756222</v>
      </c>
      <c r="E58" s="99">
        <f>SUM(E51:E57)</f>
        <v>436106579.87141919</v>
      </c>
      <c r="F58" s="100"/>
    </row>
    <row r="59" spans="1:6" s="31" customFormat="1" ht="12" thickTop="1" x14ac:dyDescent="0.2">
      <c r="B59" s="102"/>
      <c r="C59" s="102"/>
      <c r="D59" s="102"/>
      <c r="E59" s="102"/>
      <c r="F59" s="103"/>
    </row>
    <row r="60" spans="1:6" s="31" customFormat="1" ht="12" thickBot="1" x14ac:dyDescent="0.25">
      <c r="A60" s="77" t="s">
        <v>116</v>
      </c>
      <c r="B60" s="99">
        <v>41424425.894517802</v>
      </c>
      <c r="C60" s="99">
        <v>-43245841.484499484</v>
      </c>
      <c r="D60" s="99">
        <v>209064932.95704174</v>
      </c>
      <c r="E60" s="99">
        <v>-218257433.93812025</v>
      </c>
      <c r="F60" s="100"/>
    </row>
    <row r="61" spans="1:6" s="31" customFormat="1" ht="12" thickTop="1" x14ac:dyDescent="0.2">
      <c r="B61" s="102"/>
      <c r="C61" s="102"/>
      <c r="D61" s="102"/>
      <c r="E61" s="102"/>
      <c r="F61" s="103"/>
    </row>
    <row r="62" spans="1:6" s="31" customFormat="1" ht="12" thickBot="1" x14ac:dyDescent="0.25">
      <c r="A62" s="77" t="s">
        <v>155</v>
      </c>
      <c r="B62" s="99">
        <v>50091260.649999999</v>
      </c>
      <c r="C62" s="99">
        <v>100655956</v>
      </c>
      <c r="D62" s="99">
        <v>252805583.37448499</v>
      </c>
      <c r="E62" s="99">
        <v>508000543.33639997</v>
      </c>
      <c r="F62" s="100"/>
    </row>
    <row r="63" spans="1:6" s="31" customFormat="1" ht="14.25" thickTop="1" x14ac:dyDescent="0.35">
      <c r="B63" s="113"/>
      <c r="C63" s="113"/>
      <c r="D63" s="113"/>
      <c r="E63" s="113"/>
      <c r="F63" s="114"/>
    </row>
    <row r="64" spans="1:6" s="31" customFormat="1" ht="12" thickBot="1" x14ac:dyDescent="0.25">
      <c r="A64" s="77" t="s">
        <v>128</v>
      </c>
      <c r="B64" s="99">
        <v>91515686.13000001</v>
      </c>
      <c r="C64" s="99">
        <v>57410114.999999993</v>
      </c>
      <c r="D64" s="99">
        <v>461870516.32949704</v>
      </c>
      <c r="E64" s="99">
        <v>289743109.39349997</v>
      </c>
      <c r="F64" s="100"/>
    </row>
    <row r="65" spans="1:6" s="31" customFormat="1" ht="12" thickTop="1" x14ac:dyDescent="0.2">
      <c r="A65" s="117"/>
      <c r="B65" s="115"/>
      <c r="C65" s="115"/>
      <c r="D65" s="115"/>
      <c r="E65" s="115"/>
      <c r="F65" s="100"/>
    </row>
    <row r="66" spans="1:6" s="31" customFormat="1" x14ac:dyDescent="0.2">
      <c r="A66" s="95"/>
      <c r="B66" s="54"/>
      <c r="C66" s="54"/>
      <c r="D66" s="56"/>
      <c r="E66" s="56"/>
      <c r="F66" s="56"/>
    </row>
    <row r="67" spans="1:6" s="31" customFormat="1" x14ac:dyDescent="0.2">
      <c r="A67" s="95"/>
      <c r="B67" s="8"/>
      <c r="C67" s="8"/>
      <c r="F67" s="5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pane xSplit="1" ySplit="6" topLeftCell="B7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defaultColWidth="9" defaultRowHeight="11.25" x14ac:dyDescent="0.2"/>
  <cols>
    <col min="1" max="1" width="50.5703125" style="31" bestFit="1" customWidth="1"/>
    <col min="2" max="2" width="17" style="31" bestFit="1" customWidth="1"/>
    <col min="3" max="3" width="13.7109375" style="31" bestFit="1" customWidth="1"/>
    <col min="4" max="4" width="15.85546875" style="31" bestFit="1" customWidth="1"/>
    <col min="5" max="5" width="15.140625" style="31" bestFit="1" customWidth="1"/>
    <col min="6" max="6" width="22.85546875" style="31" customWidth="1"/>
    <col min="7" max="7" width="16.42578125" style="31" bestFit="1" customWidth="1"/>
    <col min="8" max="8" width="15" style="31" bestFit="1" customWidth="1"/>
    <col min="9" max="9" width="19.7109375" style="31" customWidth="1"/>
    <col min="10" max="10" width="13.42578125" style="31" bestFit="1" customWidth="1"/>
    <col min="11" max="11" width="19.42578125" style="31" customWidth="1"/>
    <col min="12" max="12" width="9" style="31"/>
    <col min="13" max="17" width="5.7109375" style="31" bestFit="1" customWidth="1"/>
    <col min="18" max="18" width="6.5703125" style="31" bestFit="1" customWidth="1"/>
    <col min="19" max="16384" width="9" style="31"/>
  </cols>
  <sheetData>
    <row r="1" spans="1:11" x14ac:dyDescent="0.2">
      <c r="A1" s="7" t="s">
        <v>0</v>
      </c>
    </row>
    <row r="2" spans="1:11" x14ac:dyDescent="0.2">
      <c r="A2" s="62" t="s">
        <v>144</v>
      </c>
    </row>
    <row r="3" spans="1:11" x14ac:dyDescent="0.2">
      <c r="A3" s="61" t="s">
        <v>108</v>
      </c>
    </row>
    <row r="4" spans="1:11" x14ac:dyDescent="0.2">
      <c r="A4" s="61"/>
    </row>
    <row r="5" spans="1:11" x14ac:dyDescent="0.2">
      <c r="A5" s="118" t="s">
        <v>83</v>
      </c>
    </row>
    <row r="6" spans="1:11" ht="69" customHeight="1" x14ac:dyDescent="0.35">
      <c r="A6" s="32"/>
      <c r="B6" s="122" t="s">
        <v>75</v>
      </c>
      <c r="C6" s="122" t="s">
        <v>10</v>
      </c>
      <c r="D6" s="123" t="s">
        <v>76</v>
      </c>
      <c r="E6" s="123" t="s">
        <v>24</v>
      </c>
      <c r="F6" s="122" t="s">
        <v>77</v>
      </c>
      <c r="G6" s="123" t="s">
        <v>54</v>
      </c>
      <c r="H6" s="123" t="s">
        <v>11</v>
      </c>
      <c r="I6" s="123" t="s">
        <v>78</v>
      </c>
      <c r="J6" s="122" t="s">
        <v>56</v>
      </c>
      <c r="K6" s="123" t="s">
        <v>79</v>
      </c>
    </row>
    <row r="7" spans="1:11" ht="13.5" x14ac:dyDescent="0.35">
      <c r="A7" s="124" t="s">
        <v>38</v>
      </c>
      <c r="B7" s="125">
        <v>1463323897</v>
      </c>
      <c r="C7" s="125">
        <v>74050518</v>
      </c>
      <c r="D7" s="125">
        <v>-1706362316</v>
      </c>
      <c r="E7" s="125">
        <v>149619175</v>
      </c>
      <c r="F7" s="125">
        <v>-24208516</v>
      </c>
      <c r="G7" s="125">
        <v>-596832659</v>
      </c>
      <c r="H7" s="125">
        <v>1043782894</v>
      </c>
      <c r="I7" s="125">
        <f>SUM(B7:H7)</f>
        <v>403372993</v>
      </c>
      <c r="J7" s="125">
        <v>17924067</v>
      </c>
      <c r="K7" s="125">
        <f>I7+J7</f>
        <v>421297060</v>
      </c>
    </row>
    <row r="8" spans="1:11" x14ac:dyDescent="0.2">
      <c r="A8" s="126" t="s">
        <v>82</v>
      </c>
      <c r="B8" s="48">
        <v>0</v>
      </c>
      <c r="C8" s="48">
        <v>0</v>
      </c>
      <c r="D8" s="48">
        <v>-57008476.710607134</v>
      </c>
      <c r="E8" s="48">
        <v>0</v>
      </c>
      <c r="F8" s="48">
        <v>0</v>
      </c>
      <c r="G8" s="48">
        <v>0</v>
      </c>
      <c r="H8" s="48">
        <v>0</v>
      </c>
      <c r="I8" s="34">
        <f t="shared" ref="I8:I15" si="0">SUM(B8:H8)</f>
        <v>-57008476.710607134</v>
      </c>
      <c r="J8" s="48">
        <v>-787982.95604204049</v>
      </c>
      <c r="K8" s="48">
        <f t="shared" ref="K8:K15" si="1">I8+J8</f>
        <v>-57796459.666649178</v>
      </c>
    </row>
    <row r="9" spans="1:11" x14ac:dyDescent="0.2">
      <c r="A9" s="48" t="s">
        <v>148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-2319623.0099999998</v>
      </c>
      <c r="I9" s="34">
        <f t="shared" si="0"/>
        <v>-2319623.0099999998</v>
      </c>
      <c r="J9" s="48">
        <v>0</v>
      </c>
      <c r="K9" s="48">
        <f t="shared" si="1"/>
        <v>-2319623.0099999998</v>
      </c>
    </row>
    <row r="10" spans="1:11" hidden="1" x14ac:dyDescent="0.2">
      <c r="A10" s="48" t="s">
        <v>149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34">
        <f>SUM(B10:H10)</f>
        <v>0</v>
      </c>
      <c r="J10" s="48">
        <v>0</v>
      </c>
      <c r="K10" s="48">
        <f>I10+J10</f>
        <v>0</v>
      </c>
    </row>
    <row r="11" spans="1:11" hidden="1" x14ac:dyDescent="0.2">
      <c r="A11" s="48" t="s">
        <v>150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34">
        <f>SUM(B11:H11)</f>
        <v>0</v>
      </c>
      <c r="J11" s="48">
        <v>0</v>
      </c>
      <c r="K11" s="48">
        <f>I11+J11</f>
        <v>0</v>
      </c>
    </row>
    <row r="12" spans="1:11" ht="13.5" x14ac:dyDescent="0.35">
      <c r="A12" s="127" t="s">
        <v>80</v>
      </c>
      <c r="B12" s="128">
        <f t="shared" ref="B12:H12" si="2">B9+B10+B11</f>
        <v>0</v>
      </c>
      <c r="C12" s="128">
        <f t="shared" si="2"/>
        <v>0</v>
      </c>
      <c r="D12" s="128">
        <f t="shared" si="2"/>
        <v>0</v>
      </c>
      <c r="E12" s="128">
        <f t="shared" si="2"/>
        <v>0</v>
      </c>
      <c r="F12" s="128">
        <f t="shared" si="2"/>
        <v>0</v>
      </c>
      <c r="G12" s="128">
        <f t="shared" si="2"/>
        <v>0</v>
      </c>
      <c r="H12" s="128">
        <f t="shared" si="2"/>
        <v>-2319623.0099999998</v>
      </c>
      <c r="I12" s="128">
        <f>SUM(B12:H12)</f>
        <v>-2319623.0099999998</v>
      </c>
      <c r="J12" s="128">
        <f>J9+J10+J11</f>
        <v>0</v>
      </c>
      <c r="K12" s="128">
        <f>K9+K10+K11</f>
        <v>-2319623.0099999998</v>
      </c>
    </row>
    <row r="13" spans="1:11" ht="13.7" customHeight="1" x14ac:dyDescent="0.35">
      <c r="A13" s="124" t="s">
        <v>81</v>
      </c>
      <c r="B13" s="128">
        <f>B12+B8</f>
        <v>0</v>
      </c>
      <c r="C13" s="128">
        <f t="shared" ref="C13:K13" si="3">C12+C8</f>
        <v>0</v>
      </c>
      <c r="D13" s="128">
        <f t="shared" si="3"/>
        <v>-57008476.710607134</v>
      </c>
      <c r="E13" s="128">
        <f t="shared" si="3"/>
        <v>0</v>
      </c>
      <c r="F13" s="128">
        <f t="shared" si="3"/>
        <v>0</v>
      </c>
      <c r="G13" s="128">
        <f t="shared" si="3"/>
        <v>0</v>
      </c>
      <c r="H13" s="128">
        <f t="shared" si="3"/>
        <v>-2319623.0099999998</v>
      </c>
      <c r="I13" s="128">
        <f t="shared" si="3"/>
        <v>-59328099.720607132</v>
      </c>
      <c r="J13" s="128">
        <f t="shared" si="3"/>
        <v>-787982.95604204049</v>
      </c>
      <c r="K13" s="128">
        <f t="shared" si="3"/>
        <v>-60116082.676649176</v>
      </c>
    </row>
    <row r="14" spans="1:11" x14ac:dyDescent="0.2">
      <c r="A14" s="48" t="s">
        <v>151</v>
      </c>
      <c r="B14" s="48">
        <v>0</v>
      </c>
      <c r="C14" s="48">
        <v>0</v>
      </c>
      <c r="D14" s="48">
        <v>5693752.3155306559</v>
      </c>
      <c r="E14" s="48">
        <v>-5693752.3155306559</v>
      </c>
      <c r="F14" s="48">
        <v>0</v>
      </c>
      <c r="G14" s="48">
        <v>0</v>
      </c>
      <c r="H14" s="48">
        <v>0</v>
      </c>
      <c r="I14" s="34">
        <f t="shared" si="0"/>
        <v>0</v>
      </c>
      <c r="J14" s="48">
        <v>0</v>
      </c>
      <c r="K14" s="48">
        <f t="shared" si="1"/>
        <v>0</v>
      </c>
    </row>
    <row r="15" spans="1:11" x14ac:dyDescent="0.2">
      <c r="A15" s="48" t="s">
        <v>147</v>
      </c>
      <c r="B15" s="48">
        <v>0</v>
      </c>
      <c r="C15" s="48">
        <v>0</v>
      </c>
      <c r="D15" s="48">
        <v>0</v>
      </c>
      <c r="E15" s="48">
        <v>0</v>
      </c>
      <c r="F15" s="48">
        <v>911000.09048490517</v>
      </c>
      <c r="G15" s="48">
        <v>0</v>
      </c>
      <c r="H15" s="48">
        <v>0</v>
      </c>
      <c r="I15" s="34">
        <f t="shared" si="0"/>
        <v>911000.09048490517</v>
      </c>
      <c r="J15" s="48">
        <v>0</v>
      </c>
      <c r="K15" s="48">
        <f t="shared" si="1"/>
        <v>911000.09048490517</v>
      </c>
    </row>
    <row r="16" spans="1:11" ht="13.5" x14ac:dyDescent="0.35">
      <c r="A16" s="124" t="s">
        <v>143</v>
      </c>
      <c r="B16" s="125">
        <f>B7+B15+B13+B14</f>
        <v>1463323897</v>
      </c>
      <c r="C16" s="125">
        <f t="shared" ref="C16:K16" si="4">C7+C15+C13+C14</f>
        <v>74050518</v>
      </c>
      <c r="D16" s="125">
        <f t="shared" si="4"/>
        <v>-1757677040.3950765</v>
      </c>
      <c r="E16" s="125">
        <f t="shared" si="4"/>
        <v>143925422.68446934</v>
      </c>
      <c r="F16" s="125">
        <f t="shared" si="4"/>
        <v>-23297515.909515094</v>
      </c>
      <c r="G16" s="125">
        <f t="shared" si="4"/>
        <v>-596832659</v>
      </c>
      <c r="H16" s="125">
        <f t="shared" si="4"/>
        <v>1041463270.99</v>
      </c>
      <c r="I16" s="125">
        <f t="shared" si="4"/>
        <v>344955893.36987782</v>
      </c>
      <c r="J16" s="125">
        <f>J7+J15+J13+J14-1</f>
        <v>17136083.04395796</v>
      </c>
      <c r="K16" s="125">
        <f t="shared" si="4"/>
        <v>362091977.41383576</v>
      </c>
    </row>
    <row r="17" spans="1:11" x14ac:dyDescent="0.2">
      <c r="A17" s="16"/>
      <c r="B17" s="48"/>
      <c r="C17" s="48"/>
      <c r="D17" s="48"/>
      <c r="E17" s="48"/>
      <c r="F17" s="48"/>
      <c r="G17" s="48"/>
      <c r="H17" s="48"/>
      <c r="I17" s="34"/>
      <c r="J17" s="48"/>
      <c r="K17" s="48"/>
    </row>
    <row r="18" spans="1:11" x14ac:dyDescent="0.2">
      <c r="A18" s="16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3.5" x14ac:dyDescent="0.35">
      <c r="A19" s="124" t="s">
        <v>111</v>
      </c>
      <c r="B19" s="125">
        <v>881102250</v>
      </c>
      <c r="C19" s="125">
        <v>74050518</v>
      </c>
      <c r="D19" s="125">
        <v>-1298468407.5112016</v>
      </c>
      <c r="E19" s="125">
        <v>371331556.606305</v>
      </c>
      <c r="F19" s="125">
        <v>-59695226.44719407</v>
      </c>
      <c r="G19" s="125">
        <v>-596832659</v>
      </c>
      <c r="H19" s="125">
        <v>1074096710.4428816</v>
      </c>
      <c r="I19" s="125">
        <v>445584742.09079087</v>
      </c>
      <c r="J19" s="125">
        <v>16995744.006441634</v>
      </c>
      <c r="K19" s="125">
        <v>462580486.09723252</v>
      </c>
    </row>
    <row r="20" spans="1:11" x14ac:dyDescent="0.2">
      <c r="A20" s="48" t="s">
        <v>152</v>
      </c>
      <c r="B20" s="48">
        <v>0</v>
      </c>
      <c r="C20" s="48">
        <v>0</v>
      </c>
      <c r="D20" s="48">
        <v>164101870.29573664</v>
      </c>
      <c r="E20" s="48">
        <v>0</v>
      </c>
      <c r="F20" s="48">
        <v>0</v>
      </c>
      <c r="G20" s="48">
        <v>0</v>
      </c>
      <c r="H20" s="48">
        <v>0</v>
      </c>
      <c r="I20" s="34">
        <f t="shared" ref="I20:I24" si="5">SUM(B20:H20)</f>
        <v>164101870.29573664</v>
      </c>
      <c r="J20" s="48">
        <v>-2858056.7264778884</v>
      </c>
      <c r="K20" s="48">
        <f>I20+J20</f>
        <v>161243813.56925875</v>
      </c>
    </row>
    <row r="21" spans="1:11" hidden="1" x14ac:dyDescent="0.2">
      <c r="A21" s="48" t="s">
        <v>149</v>
      </c>
      <c r="B21" s="48">
        <v>0</v>
      </c>
      <c r="C21" s="48">
        <v>0</v>
      </c>
      <c r="D21" s="48">
        <v>0</v>
      </c>
      <c r="E21" s="34">
        <v>0</v>
      </c>
      <c r="F21" s="48">
        <v>0</v>
      </c>
      <c r="G21" s="48">
        <v>0</v>
      </c>
      <c r="H21" s="48">
        <v>0</v>
      </c>
      <c r="I21" s="34">
        <f t="shared" si="5"/>
        <v>0</v>
      </c>
      <c r="J21" s="48">
        <v>0</v>
      </c>
      <c r="K21" s="48">
        <f t="shared" ref="K21:K22" si="6">I21+J21</f>
        <v>0</v>
      </c>
    </row>
    <row r="22" spans="1:11" hidden="1" x14ac:dyDescent="0.2">
      <c r="A22" s="48" t="s">
        <v>150</v>
      </c>
      <c r="B22" s="48">
        <v>0</v>
      </c>
      <c r="C22" s="48">
        <v>0</v>
      </c>
      <c r="D22" s="48">
        <v>0</v>
      </c>
      <c r="E22" s="48">
        <v>0</v>
      </c>
      <c r="F22" s="34">
        <v>0</v>
      </c>
      <c r="G22" s="48">
        <v>0</v>
      </c>
      <c r="H22" s="48">
        <v>0</v>
      </c>
      <c r="I22" s="34">
        <f t="shared" si="5"/>
        <v>0</v>
      </c>
      <c r="J22" s="48">
        <v>0</v>
      </c>
      <c r="K22" s="48">
        <f t="shared" si="6"/>
        <v>0</v>
      </c>
    </row>
    <row r="23" spans="1:11" x14ac:dyDescent="0.2">
      <c r="A23" s="48" t="s">
        <v>148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-59360448.770000003</v>
      </c>
      <c r="I23" s="34">
        <f t="shared" si="5"/>
        <v>-59360448.770000003</v>
      </c>
      <c r="J23" s="48">
        <v>0</v>
      </c>
      <c r="K23" s="48">
        <f>I23+J23</f>
        <v>-59360448.770000003</v>
      </c>
    </row>
    <row r="24" spans="1:11" hidden="1" x14ac:dyDescent="0.2">
      <c r="A24" s="48" t="s">
        <v>118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34">
        <f t="shared" si="5"/>
        <v>0</v>
      </c>
      <c r="J24" s="48">
        <v>0</v>
      </c>
      <c r="K24" s="48">
        <f>I24+J24</f>
        <v>0</v>
      </c>
    </row>
    <row r="25" spans="1:11" ht="13.5" x14ac:dyDescent="0.35">
      <c r="A25" s="127" t="s">
        <v>80</v>
      </c>
      <c r="B25" s="125">
        <f>B23+B24</f>
        <v>0</v>
      </c>
      <c r="C25" s="125">
        <f t="shared" ref="C25:G25" si="7">C23+C24</f>
        <v>0</v>
      </c>
      <c r="D25" s="125">
        <f t="shared" si="7"/>
        <v>0</v>
      </c>
      <c r="E25" s="125">
        <f t="shared" ref="E25:F25" si="8">E23+E24+E21+E22</f>
        <v>0</v>
      </c>
      <c r="F25" s="125">
        <f t="shared" si="8"/>
        <v>0</v>
      </c>
      <c r="G25" s="125">
        <f t="shared" si="7"/>
        <v>0</v>
      </c>
      <c r="H25" s="125">
        <f t="shared" ref="H25:K25" si="9">H23+H24+H21+H22</f>
        <v>-59360448.770000003</v>
      </c>
      <c r="I25" s="125">
        <f t="shared" si="9"/>
        <v>-59360448.770000003</v>
      </c>
      <c r="J25" s="125">
        <f t="shared" si="9"/>
        <v>0</v>
      </c>
      <c r="K25" s="125">
        <f t="shared" si="9"/>
        <v>-59360448.770000003</v>
      </c>
    </row>
    <row r="26" spans="1:11" ht="13.5" x14ac:dyDescent="0.35">
      <c r="A26" s="124" t="s">
        <v>81</v>
      </c>
      <c r="B26" s="125">
        <f t="shared" ref="B26:J26" si="10">B25+B20</f>
        <v>0</v>
      </c>
      <c r="C26" s="125">
        <f t="shared" si="10"/>
        <v>0</v>
      </c>
      <c r="D26" s="125">
        <f t="shared" si="10"/>
        <v>164101870.29573664</v>
      </c>
      <c r="E26" s="125">
        <f t="shared" si="10"/>
        <v>0</v>
      </c>
      <c r="F26" s="125">
        <f t="shared" si="10"/>
        <v>0</v>
      </c>
      <c r="G26" s="125">
        <f t="shared" si="10"/>
        <v>0</v>
      </c>
      <c r="H26" s="125">
        <f t="shared" si="10"/>
        <v>-59360448.770000003</v>
      </c>
      <c r="I26" s="125">
        <f t="shared" si="10"/>
        <v>104741421.52573663</v>
      </c>
      <c r="J26" s="125">
        <f t="shared" si="10"/>
        <v>-2858056.7264778884</v>
      </c>
      <c r="K26" s="125">
        <f>K25+K20</f>
        <v>101883364.79925874</v>
      </c>
    </row>
    <row r="27" spans="1:11" hidden="1" x14ac:dyDescent="0.2">
      <c r="A27" s="48" t="s">
        <v>151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34">
        <f>SUM(B27:H27)</f>
        <v>0</v>
      </c>
      <c r="J27" s="48">
        <v>0</v>
      </c>
      <c r="K27" s="48">
        <f>I27+J27</f>
        <v>0</v>
      </c>
    </row>
    <row r="28" spans="1:11" hidden="1" x14ac:dyDescent="0.2">
      <c r="A28" s="48" t="s">
        <v>147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34">
        <f>SUM(B28:H28)</f>
        <v>0</v>
      </c>
      <c r="J28" s="48">
        <v>0</v>
      </c>
      <c r="K28" s="48">
        <f>I28+J28</f>
        <v>0</v>
      </c>
    </row>
    <row r="29" spans="1:11" hidden="1" x14ac:dyDescent="0.2">
      <c r="A29" s="48" t="s">
        <v>153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34">
        <f>SUM(B29:H29)</f>
        <v>0</v>
      </c>
      <c r="J29" s="48">
        <v>0</v>
      </c>
      <c r="K29" s="48">
        <f>I29+J29</f>
        <v>0</v>
      </c>
    </row>
    <row r="30" spans="1:11" ht="13.5" x14ac:dyDescent="0.35">
      <c r="A30" s="124" t="s">
        <v>137</v>
      </c>
      <c r="B30" s="125">
        <f t="shared" ref="B30:D30" si="11">B19+B26+B27+B28+B29</f>
        <v>881102250</v>
      </c>
      <c r="C30" s="125">
        <f t="shared" si="11"/>
        <v>74050518</v>
      </c>
      <c r="D30" s="125">
        <f t="shared" si="11"/>
        <v>-1134366537.2154651</v>
      </c>
      <c r="E30" s="125">
        <f>E19+E26+E27+E28+E29</f>
        <v>371331556.606305</v>
      </c>
      <c r="F30" s="125">
        <f t="shared" ref="F30:H30" si="12">F19+F26+F27+F28+F29</f>
        <v>-59695226.44719407</v>
      </c>
      <c r="G30" s="125">
        <f t="shared" si="12"/>
        <v>-596832659</v>
      </c>
      <c r="H30" s="125">
        <f t="shared" si="12"/>
        <v>1014736261.6728816</v>
      </c>
      <c r="I30" s="125">
        <f>I19+I26+I27+I28+I29</f>
        <v>550326163.61652756</v>
      </c>
      <c r="J30" s="125">
        <f t="shared" ref="J30:K30" si="13">J19+J26+J27+J28+J29</f>
        <v>14137687.279963747</v>
      </c>
      <c r="K30" s="125">
        <f t="shared" si="13"/>
        <v>564463850.89649129</v>
      </c>
    </row>
    <row r="31" spans="1:11" x14ac:dyDescent="0.2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">
      <c r="A32" s="31" t="s">
        <v>110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54" x14ac:dyDescent="0.35">
      <c r="A33" s="32"/>
      <c r="B33" s="122" t="s">
        <v>75</v>
      </c>
      <c r="C33" s="122" t="s">
        <v>10</v>
      </c>
      <c r="D33" s="123" t="s">
        <v>76</v>
      </c>
      <c r="E33" s="123" t="s">
        <v>24</v>
      </c>
      <c r="F33" s="122" t="s">
        <v>77</v>
      </c>
      <c r="G33" s="123" t="s">
        <v>54</v>
      </c>
      <c r="H33" s="123" t="s">
        <v>11</v>
      </c>
      <c r="I33" s="123" t="s">
        <v>78</v>
      </c>
      <c r="J33" s="122" t="s">
        <v>56</v>
      </c>
      <c r="K33" s="123" t="s">
        <v>79</v>
      </c>
    </row>
    <row r="34" spans="1:11" ht="13.5" x14ac:dyDescent="0.35">
      <c r="A34" s="124" t="s">
        <v>38</v>
      </c>
      <c r="B34" s="125">
        <v>7385249375.7692995</v>
      </c>
      <c r="C34" s="125">
        <v>373725558.49419999</v>
      </c>
      <c r="D34" s="125">
        <v>-8611839969.3603992</v>
      </c>
      <c r="E34" s="125">
        <v>755113014.3075</v>
      </c>
      <c r="F34" s="125">
        <v>-122177959.4004</v>
      </c>
      <c r="G34" s="125">
        <v>-3012154746.7070999</v>
      </c>
      <c r="H34" s="125">
        <v>5267867883.4285994</v>
      </c>
      <c r="I34" s="125">
        <f>SUM(B34:H34)</f>
        <v>2035783156.5316997</v>
      </c>
      <c r="J34" s="125">
        <v>90460973.742300004</v>
      </c>
      <c r="K34" s="125">
        <f>I34+J34</f>
        <v>2126244130.2739997</v>
      </c>
    </row>
    <row r="35" spans="1:11" x14ac:dyDescent="0.2">
      <c r="A35" s="48" t="s">
        <v>82</v>
      </c>
      <c r="B35" s="48">
        <v>0</v>
      </c>
      <c r="C35" s="48">
        <v>0</v>
      </c>
      <c r="D35" s="48">
        <v>-287716081.11076313</v>
      </c>
      <c r="E35" s="48">
        <v>0</v>
      </c>
      <c r="F35" s="48">
        <v>0</v>
      </c>
      <c r="G35" s="48">
        <v>0</v>
      </c>
      <c r="H35" s="48">
        <v>0</v>
      </c>
      <c r="I35" s="34">
        <f t="shared" ref="I35:I54" si="14">SUM(B35:H35)</f>
        <v>-287716081.11076313</v>
      </c>
      <c r="J35" s="48">
        <v>-3976873.1808485743</v>
      </c>
      <c r="K35" s="48">
        <f>I35+J35</f>
        <v>-291692954.29161173</v>
      </c>
    </row>
    <row r="36" spans="1:11" x14ac:dyDescent="0.2">
      <c r="A36" s="48" t="s">
        <v>148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-11706905.369168999</v>
      </c>
      <c r="I36" s="34">
        <f t="shared" si="14"/>
        <v>-11706905.369168999</v>
      </c>
      <c r="J36" s="48">
        <v>0</v>
      </c>
      <c r="K36" s="48">
        <f t="shared" ref="K36:K56" si="15">I36+J36</f>
        <v>-11706905.369168999</v>
      </c>
    </row>
    <row r="37" spans="1:11" hidden="1" x14ac:dyDescent="0.2">
      <c r="A37" s="48" t="s">
        <v>149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34">
        <f t="shared" si="14"/>
        <v>0</v>
      </c>
      <c r="J37" s="48">
        <v>0</v>
      </c>
      <c r="K37" s="48">
        <f t="shared" si="15"/>
        <v>0</v>
      </c>
    </row>
    <row r="38" spans="1:11" hidden="1" x14ac:dyDescent="0.2">
      <c r="A38" s="48" t="s">
        <v>150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34">
        <f t="shared" si="14"/>
        <v>0</v>
      </c>
      <c r="J38" s="48">
        <v>0</v>
      </c>
      <c r="K38" s="48">
        <f t="shared" si="15"/>
        <v>0</v>
      </c>
    </row>
    <row r="39" spans="1:11" ht="13.5" x14ac:dyDescent="0.35">
      <c r="A39" s="127" t="s">
        <v>80</v>
      </c>
      <c r="B39" s="125">
        <f t="shared" ref="B39:H39" si="16">B36+B37+B38</f>
        <v>0</v>
      </c>
      <c r="C39" s="125">
        <f t="shared" si="16"/>
        <v>0</v>
      </c>
      <c r="D39" s="125">
        <f t="shared" si="16"/>
        <v>0</v>
      </c>
      <c r="E39" s="125">
        <f t="shared" si="16"/>
        <v>0</v>
      </c>
      <c r="F39" s="125">
        <f t="shared" si="16"/>
        <v>0</v>
      </c>
      <c r="G39" s="125">
        <f t="shared" si="16"/>
        <v>0</v>
      </c>
      <c r="H39" s="125">
        <f t="shared" si="16"/>
        <v>-11706905.369168999</v>
      </c>
      <c r="I39" s="125">
        <f>SUM(B39:H39)</f>
        <v>-11706905.369168999</v>
      </c>
      <c r="J39" s="125">
        <f>J36+J37+J38</f>
        <v>0</v>
      </c>
      <c r="K39" s="125">
        <f>K36+K37+K38</f>
        <v>-11706905.369168999</v>
      </c>
    </row>
    <row r="40" spans="1:11" ht="13.5" x14ac:dyDescent="0.35">
      <c r="A40" s="124" t="s">
        <v>81</v>
      </c>
      <c r="B40" s="125">
        <f>B39+B35</f>
        <v>0</v>
      </c>
      <c r="C40" s="125">
        <f t="shared" ref="C40:K40" si="17">C39+C35</f>
        <v>0</v>
      </c>
      <c r="D40" s="125">
        <f t="shared" si="17"/>
        <v>-287716081.11076313</v>
      </c>
      <c r="E40" s="125">
        <f t="shared" si="17"/>
        <v>0</v>
      </c>
      <c r="F40" s="125">
        <f t="shared" si="17"/>
        <v>0</v>
      </c>
      <c r="G40" s="125">
        <f t="shared" si="17"/>
        <v>0</v>
      </c>
      <c r="H40" s="125">
        <f t="shared" si="17"/>
        <v>-11706905.369168999</v>
      </c>
      <c r="I40" s="125">
        <f t="shared" si="17"/>
        <v>-299422986.47993213</v>
      </c>
      <c r="J40" s="125">
        <f t="shared" si="17"/>
        <v>-3976873.1808485743</v>
      </c>
      <c r="K40" s="125">
        <f t="shared" si="17"/>
        <v>-303399859.66078073</v>
      </c>
    </row>
    <row r="41" spans="1:11" x14ac:dyDescent="0.2">
      <c r="A41" s="48" t="s">
        <v>151</v>
      </c>
      <c r="B41" s="48">
        <v>0</v>
      </c>
      <c r="C41" s="48">
        <v>0</v>
      </c>
      <c r="D41" s="48">
        <v>28735798.561251666</v>
      </c>
      <c r="E41" s="48">
        <v>-28735798.561251666</v>
      </c>
      <c r="F41" s="48">
        <v>0</v>
      </c>
      <c r="G41" s="48">
        <v>0</v>
      </c>
      <c r="H41" s="48">
        <v>0</v>
      </c>
      <c r="I41" s="34">
        <f t="shared" ref="I41:I42" si="18">SUM(B41:H41)</f>
        <v>0</v>
      </c>
      <c r="J41" s="48">
        <v>0</v>
      </c>
      <c r="K41" s="48">
        <f t="shared" ref="K41" si="19">I41+J41</f>
        <v>0</v>
      </c>
    </row>
    <row r="42" spans="1:11" x14ac:dyDescent="0.2">
      <c r="A42" s="48" t="s">
        <v>147</v>
      </c>
      <c r="B42" s="48">
        <v>0</v>
      </c>
      <c r="C42" s="48">
        <v>0</v>
      </c>
      <c r="D42" s="48">
        <v>0</v>
      </c>
      <c r="E42" s="48">
        <v>0</v>
      </c>
      <c r="F42" s="48">
        <v>4597726.3566682674</v>
      </c>
      <c r="G42" s="48">
        <v>0</v>
      </c>
      <c r="H42" s="48">
        <v>0</v>
      </c>
      <c r="I42" s="34">
        <f t="shared" si="18"/>
        <v>4597726.3566682674</v>
      </c>
      <c r="J42" s="48">
        <v>0</v>
      </c>
      <c r="K42" s="48">
        <f>I42+J42</f>
        <v>4597726.3566682674</v>
      </c>
    </row>
    <row r="43" spans="1:11" ht="13.5" x14ac:dyDescent="0.35">
      <c r="A43" s="124" t="s">
        <v>143</v>
      </c>
      <c r="B43" s="125">
        <f>B34+B42+B40+B41</f>
        <v>7385249375.7692995</v>
      </c>
      <c r="C43" s="125">
        <f t="shared" ref="C43:D43" si="20">C34+C42+C40+C41</f>
        <v>373725558.49419999</v>
      </c>
      <c r="D43" s="125">
        <f t="shared" si="20"/>
        <v>-8870820251.9099102</v>
      </c>
      <c r="E43" s="125">
        <f>E34+E42+E40+E41</f>
        <v>726377215.74624836</v>
      </c>
      <c r="F43" s="125">
        <f t="shared" ref="F43:H43" si="21">F34+F42+F40+F41</f>
        <v>-117580233.04373173</v>
      </c>
      <c r="G43" s="125">
        <f t="shared" si="21"/>
        <v>-3012154746.7070999</v>
      </c>
      <c r="H43" s="125">
        <f t="shared" si="21"/>
        <v>5256160978.0594301</v>
      </c>
      <c r="I43" s="125">
        <f>SUM(B43:H43)</f>
        <v>1740957896.4084358</v>
      </c>
      <c r="J43" s="125">
        <f t="shared" ref="J43:K43" si="22">J34+J42+J40+J41</f>
        <v>86484100.561451435</v>
      </c>
      <c r="K43" s="125">
        <f t="shared" si="22"/>
        <v>1827441996.9698873</v>
      </c>
    </row>
    <row r="44" spans="1:11" x14ac:dyDescent="0.2">
      <c r="A44" s="16"/>
      <c r="B44" s="48"/>
      <c r="C44" s="48"/>
      <c r="D44" s="48"/>
      <c r="E44" s="48"/>
      <c r="F44" s="48"/>
      <c r="G44" s="48"/>
      <c r="H44" s="48"/>
      <c r="I44" s="34"/>
      <c r="J44" s="48"/>
      <c r="K44" s="48"/>
    </row>
    <row r="45" spans="1:11" x14ac:dyDescent="0.2">
      <c r="A45" s="16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13.5" x14ac:dyDescent="0.35">
      <c r="A46" s="124" t="s">
        <v>111</v>
      </c>
      <c r="B46" s="125">
        <v>4446834946.375</v>
      </c>
      <c r="C46" s="125">
        <v>373725558.49419999</v>
      </c>
      <c r="D46" s="125">
        <v>-6553240207.7882824</v>
      </c>
      <c r="E46" s="125">
        <v>1874073234.1963608</v>
      </c>
      <c r="F46" s="125">
        <v>-301275838.35634375</v>
      </c>
      <c r="G46" s="125">
        <v>-3012154746.7070999</v>
      </c>
      <c r="H46" s="125">
        <v>5420858685.2741795</v>
      </c>
      <c r="I46" s="125">
        <v>2248821631.8280144</v>
      </c>
      <c r="J46" s="125">
        <v>85775820.426110283</v>
      </c>
      <c r="K46" s="125">
        <v>2334597452.2541246</v>
      </c>
    </row>
    <row r="47" spans="1:11" x14ac:dyDescent="0.2">
      <c r="A47" s="48" t="s">
        <v>152</v>
      </c>
      <c r="B47" s="48">
        <v>0</v>
      </c>
      <c r="C47" s="48">
        <v>0</v>
      </c>
      <c r="D47" s="48">
        <v>828205729.19555318</v>
      </c>
      <c r="E47" s="48">
        <v>0</v>
      </c>
      <c r="F47" s="48">
        <v>0</v>
      </c>
      <c r="G47" s="48">
        <v>0</v>
      </c>
      <c r="H47" s="48">
        <v>0</v>
      </c>
      <c r="I47" s="34">
        <f t="shared" si="14"/>
        <v>828205729.19555318</v>
      </c>
      <c r="J47" s="48">
        <v>-14424326.492861254</v>
      </c>
      <c r="K47" s="48">
        <f t="shared" si="15"/>
        <v>813781402.70269191</v>
      </c>
    </row>
    <row r="48" spans="1:11" hidden="1" x14ac:dyDescent="0.2">
      <c r="A48" s="48" t="s">
        <v>149</v>
      </c>
      <c r="B48" s="48">
        <v>0</v>
      </c>
      <c r="C48" s="48">
        <v>0</v>
      </c>
      <c r="D48" s="48">
        <v>0</v>
      </c>
      <c r="E48" s="34">
        <v>0</v>
      </c>
      <c r="F48" s="48">
        <v>0</v>
      </c>
      <c r="G48" s="48">
        <v>0</v>
      </c>
      <c r="H48" s="48">
        <v>0</v>
      </c>
      <c r="I48" s="34">
        <f t="shared" ref="I48:I49" si="23">SUM(B48:H48)</f>
        <v>0</v>
      </c>
      <c r="J48" s="48">
        <v>0</v>
      </c>
      <c r="K48" s="34">
        <f t="shared" si="15"/>
        <v>0</v>
      </c>
    </row>
    <row r="49" spans="1:11" hidden="1" x14ac:dyDescent="0.2">
      <c r="A49" s="48" t="s">
        <v>150</v>
      </c>
      <c r="B49" s="48">
        <v>0</v>
      </c>
      <c r="C49" s="48">
        <v>0</v>
      </c>
      <c r="D49" s="48">
        <v>0</v>
      </c>
      <c r="E49" s="48">
        <v>0</v>
      </c>
      <c r="F49" s="34">
        <v>0</v>
      </c>
      <c r="G49" s="48">
        <v>0</v>
      </c>
      <c r="H49" s="48">
        <v>0</v>
      </c>
      <c r="I49" s="34">
        <f t="shared" si="23"/>
        <v>0</v>
      </c>
      <c r="J49" s="48">
        <v>0</v>
      </c>
      <c r="K49" s="34">
        <f t="shared" si="15"/>
        <v>0</v>
      </c>
    </row>
    <row r="50" spans="1:11" x14ac:dyDescent="0.2">
      <c r="A50" s="48" t="s">
        <v>148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-299586247.23731297</v>
      </c>
      <c r="I50" s="34">
        <f t="shared" si="14"/>
        <v>-299586247.23731297</v>
      </c>
      <c r="J50" s="48">
        <v>0</v>
      </c>
      <c r="K50" s="48">
        <f t="shared" si="15"/>
        <v>-299586247.23731297</v>
      </c>
    </row>
    <row r="51" spans="1:11" hidden="1" x14ac:dyDescent="0.2">
      <c r="A51" s="48" t="s">
        <v>118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34">
        <f t="shared" ref="I51" si="24">SUM(B51:H51)</f>
        <v>0</v>
      </c>
      <c r="J51" s="48">
        <v>0</v>
      </c>
      <c r="K51" s="48">
        <f t="shared" si="15"/>
        <v>0</v>
      </c>
    </row>
    <row r="52" spans="1:11" ht="13.5" x14ac:dyDescent="0.35">
      <c r="A52" s="127" t="s">
        <v>80</v>
      </c>
      <c r="B52" s="125">
        <f>SUM(B48:B51)</f>
        <v>0</v>
      </c>
      <c r="C52" s="125">
        <f t="shared" ref="C52:K52" si="25">SUM(C48:C51)</f>
        <v>0</v>
      </c>
      <c r="D52" s="125">
        <f t="shared" si="25"/>
        <v>0</v>
      </c>
      <c r="E52" s="125">
        <f t="shared" si="25"/>
        <v>0</v>
      </c>
      <c r="F52" s="125">
        <f t="shared" si="25"/>
        <v>0</v>
      </c>
      <c r="G52" s="125">
        <f t="shared" si="25"/>
        <v>0</v>
      </c>
      <c r="H52" s="125">
        <f t="shared" si="25"/>
        <v>-299586247.23731297</v>
      </c>
      <c r="I52" s="125">
        <f t="shared" si="25"/>
        <v>-299586247.23731297</v>
      </c>
      <c r="J52" s="125">
        <f t="shared" si="25"/>
        <v>0</v>
      </c>
      <c r="K52" s="125">
        <f t="shared" si="25"/>
        <v>-299586247.23731297</v>
      </c>
    </row>
    <row r="53" spans="1:11" ht="13.5" x14ac:dyDescent="0.35">
      <c r="A53" s="124" t="s">
        <v>81</v>
      </c>
      <c r="B53" s="125">
        <f t="shared" ref="B53:K53" si="26">B52+B47</f>
        <v>0</v>
      </c>
      <c r="C53" s="125">
        <f t="shared" si="26"/>
        <v>0</v>
      </c>
      <c r="D53" s="125">
        <f t="shared" si="26"/>
        <v>828205729.19555318</v>
      </c>
      <c r="E53" s="125">
        <f t="shared" si="26"/>
        <v>0</v>
      </c>
      <c r="F53" s="125">
        <f t="shared" si="26"/>
        <v>0</v>
      </c>
      <c r="G53" s="125">
        <f t="shared" si="26"/>
        <v>0</v>
      </c>
      <c r="H53" s="125">
        <f t="shared" si="26"/>
        <v>-299586247.23731297</v>
      </c>
      <c r="I53" s="125">
        <f t="shared" si="26"/>
        <v>528619481.95824021</v>
      </c>
      <c r="J53" s="125">
        <f t="shared" si="26"/>
        <v>-14424326.492861254</v>
      </c>
      <c r="K53" s="125">
        <f t="shared" si="26"/>
        <v>514195155.46537894</v>
      </c>
    </row>
    <row r="54" spans="1:11" hidden="1" x14ac:dyDescent="0.2">
      <c r="A54" s="48" t="s">
        <v>151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34">
        <f t="shared" si="14"/>
        <v>0</v>
      </c>
      <c r="J54" s="48">
        <v>0</v>
      </c>
      <c r="K54" s="48">
        <f t="shared" si="15"/>
        <v>0</v>
      </c>
    </row>
    <row r="55" spans="1:11" hidden="1" x14ac:dyDescent="0.2">
      <c r="A55" s="48" t="s">
        <v>147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34">
        <f>SUM(B55:H55)</f>
        <v>0</v>
      </c>
      <c r="J55" s="48">
        <v>0</v>
      </c>
      <c r="K55" s="48">
        <f t="shared" si="15"/>
        <v>0</v>
      </c>
    </row>
    <row r="56" spans="1:11" hidden="1" x14ac:dyDescent="0.2">
      <c r="A56" s="48" t="s">
        <v>153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34">
        <f>SUM(B56:H56)</f>
        <v>0</v>
      </c>
      <c r="J56" s="48">
        <v>0</v>
      </c>
      <c r="K56" s="48">
        <f t="shared" si="15"/>
        <v>0</v>
      </c>
    </row>
    <row r="57" spans="1:11" ht="13.5" x14ac:dyDescent="0.35">
      <c r="A57" s="124" t="s">
        <v>137</v>
      </c>
      <c r="B57" s="125">
        <f>B46+B53+B54+B55+B56</f>
        <v>4446834946.375</v>
      </c>
      <c r="C57" s="125">
        <f t="shared" ref="C57:K57" si="27">C46+C53+C54+C55+C56</f>
        <v>373725558.49419999</v>
      </c>
      <c r="D57" s="125">
        <f t="shared" si="27"/>
        <v>-5725034478.5927296</v>
      </c>
      <c r="E57" s="125">
        <f t="shared" si="27"/>
        <v>1874073234.1963608</v>
      </c>
      <c r="F57" s="125">
        <f t="shared" si="27"/>
        <v>-301275838.35634375</v>
      </c>
      <c r="G57" s="125">
        <f t="shared" si="27"/>
        <v>-3012154746.7070999</v>
      </c>
      <c r="H57" s="125">
        <f t="shared" si="27"/>
        <v>5121272438.0368662</v>
      </c>
      <c r="I57" s="125">
        <f t="shared" si="27"/>
        <v>2777441113.7862544</v>
      </c>
      <c r="J57" s="125">
        <f t="shared" si="27"/>
        <v>71351493.933249027</v>
      </c>
      <c r="K57" s="125">
        <f t="shared" si="27"/>
        <v>2848792607.7195034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dcterms:created xsi:type="dcterms:W3CDTF">2020-11-16T06:27:53Z</dcterms:created>
  <dcterms:modified xsi:type="dcterms:W3CDTF">2022-11-14T07:55:55Z</dcterms:modified>
</cp:coreProperties>
</file>