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2\Monthly reporting\12_Decembrie_2022\PEM\PEM Conso\extras excel sit financiare\consolidate 2022\"/>
    </mc:Choice>
  </mc:AlternateContent>
  <xr:revisionPtr revIDLastSave="0" documentId="13_ncr:1_{9BF23C07-52B7-4794-B449-B3AB26F48E0C}" xr6:coauthVersionLast="47" xr6:coauthVersionMax="47" xr10:uidLastSave="{00000000-0000-0000-0000-000000000000}"/>
  <bookViews>
    <workbookView xWindow="-120" yWindow="-120" windowWidth="29040" windowHeight="15840" tabRatio="832" activeTab="1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 l="1"/>
  <c r="B56" i="1"/>
  <c r="C56" i="1"/>
  <c r="D46" i="1" l="1"/>
  <c r="B22" i="1"/>
  <c r="E46" i="1"/>
  <c r="E28" i="4" l="1"/>
  <c r="E40" i="4" l="1"/>
  <c r="C28" i="4"/>
  <c r="B28" i="4"/>
  <c r="B40" i="4" s="1"/>
  <c r="D28" i="4"/>
  <c r="C40" i="4" l="1"/>
  <c r="D40" i="4"/>
  <c r="E5" i="1" l="1"/>
  <c r="D12" i="2" l="1"/>
  <c r="C12" i="2"/>
  <c r="E12" i="2"/>
  <c r="B12" i="2"/>
  <c r="C18" i="2" l="1"/>
  <c r="D18" i="2"/>
  <c r="B18" i="2"/>
  <c r="E18" i="2"/>
  <c r="D25" i="2" l="1"/>
  <c r="B25" i="2"/>
  <c r="C25" i="2"/>
  <c r="E25" i="2"/>
  <c r="C46" i="1"/>
  <c r="B29" i="2" l="1"/>
  <c r="C29" i="2"/>
  <c r="D29" i="2"/>
  <c r="E29" i="2"/>
  <c r="E16" i="1"/>
  <c r="C22" i="1"/>
  <c r="C16" i="1"/>
  <c r="C35" i="1"/>
  <c r="E22" i="1"/>
  <c r="C37" i="1" l="1"/>
  <c r="C24" i="1"/>
  <c r="E24" i="1"/>
  <c r="E35" i="1"/>
  <c r="E37" i="1" l="1"/>
  <c r="B46" i="1" l="1"/>
  <c r="B16" i="1"/>
  <c r="D22" i="1"/>
  <c r="B24" i="1" l="1"/>
  <c r="D16" i="1"/>
  <c r="D24" i="1" l="1"/>
  <c r="B35" i="1"/>
  <c r="B37" i="1" l="1"/>
  <c r="D35" i="1"/>
  <c r="D37" i="1" l="1"/>
</calcChain>
</file>

<file path=xl/sharedStrings.xml><?xml version="1.0" encoding="utf-8"?>
<sst xmlns="http://schemas.openxmlformats.org/spreadsheetml/2006/main" count="273" uniqueCount="164">
  <si>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</si>
  <si>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</si>
  <si>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</si>
  <si>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</si>
  <si>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</si>
  <si>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</si>
  <si>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</si>
  <si>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</si>
  <si>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</si>
  <si>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</si>
  <si>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</si>
  <si>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</si>
  <si>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</si>
  <si>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</si>
  <si>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</si>
  <si>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</si>
  <si>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</si>
  <si>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</si>
  <si>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</si>
  <si>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</si>
  <si>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</si>
  <si>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</si>
  <si>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</si>
  <si>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</si>
  <si>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</si>
  <si>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</si>
  <si>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</si>
  <si>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</si>
  <si>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</si>
  <si>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</si>
  <si>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</si>
  <si>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</si>
  <si>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</si>
  <si>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</si>
  <si>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</si>
  <si>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</si>
  <si>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</si>
  <si>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Cash flows from financing activities</t>
  </si>
  <si>
    <t>Interest and bank charges paid, net</t>
  </si>
  <si>
    <t>Long - term loans received from banks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</si>
  <si>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</si>
  <si>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</si>
  <si>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</si>
  <si>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</si>
  <si>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</si>
  <si>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</si>
  <si>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</si>
  <si>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</si>
  <si>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(Amounts in US dollars represent the functional and presentation currency. Amounts in RON are supplementary financial information (see Note 2e))</t>
  </si>
  <si>
    <t>Long-term receivable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</si>
  <si>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</si>
  <si>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</si>
  <si>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</si>
  <si>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</si>
  <si>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</si>
  <si>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</si>
  <si>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</si>
  <si>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</si>
  <si>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</si>
  <si>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</si>
  <si>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</si>
  <si>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Finance cost</t>
  </si>
  <si>
    <t>Finance income</t>
  </si>
  <si>
    <t>Foreign exchange loss, net</t>
  </si>
  <si>
    <t>Income tax</t>
  </si>
  <si>
    <t>(Loss)/Profit before income tax</t>
  </si>
  <si>
    <t>Attributable to:</t>
  </si>
  <si>
    <t>Equity holders of the parent</t>
  </si>
  <si>
    <t>Non-Controlling interests</t>
  </si>
  <si>
    <t>Other comprehensive income not to be reclassified to income statement in subsequent periods (net of tax):</t>
  </si>
  <si>
    <t>Deferred income tax related to revaluation, recognised in equity</t>
  </si>
  <si>
    <t>Hedging reserves</t>
  </si>
  <si>
    <t>Impairment for property, plant and equipment (incl write-off)</t>
  </si>
  <si>
    <t>Provision for environmental and other liabilities</t>
  </si>
  <si>
    <t>Late payment interest</t>
  </si>
  <si>
    <t>Other financial income</t>
  </si>
  <si>
    <t>Interest income</t>
  </si>
  <si>
    <t>Interest expense and bank charges</t>
  </si>
  <si>
    <t>Unrealised gains from derivatives</t>
  </si>
  <si>
    <t>Cash from operations before working capital changes</t>
  </si>
  <si>
    <t>Net working capital changes:</t>
  </si>
  <si>
    <t>Income tax paid</t>
  </si>
  <si>
    <t>Cash (paid)/received for derivatives, net</t>
  </si>
  <si>
    <t>Changes in payables for capital expenditures</t>
  </si>
  <si>
    <t>Proceeds from sale of property, plant and equipment</t>
  </si>
  <si>
    <t>Sale of investments</t>
  </si>
  <si>
    <t>Loans granted / repaid</t>
  </si>
  <si>
    <t>Share
 capital</t>
  </si>
  <si>
    <t>Amount in USD</t>
  </si>
  <si>
    <t>Amount in RON (supplementary info – see Note 2(e))</t>
  </si>
  <si>
    <t>Right of use assets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</si>
  <si>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</si>
  <si>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</si>
  <si>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</si>
  <si>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</si>
  <si>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</si>
  <si>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</si>
  <si>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Selling, general and administrative expenses, including logistic costs</t>
  </si>
  <si>
    <t>Operating profit/(loss)</t>
  </si>
  <si>
    <t>Basic</t>
  </si>
  <si>
    <r>
      <t xml:space="preserve">Earnings per share </t>
    </r>
    <r>
      <rPr>
        <i/>
        <sz val="8"/>
        <color theme="1"/>
        <rFont val="Arial"/>
        <family val="2"/>
      </rPr>
      <t>(US cents/share)</t>
    </r>
  </si>
  <si>
    <t>December 31, 2021</t>
  </si>
  <si>
    <t>Other comprehensive income to be reclassified to income statement in subsequent periods (net of tax):</t>
  </si>
  <si>
    <t>Deferred income tax related to revaluation, recognized in equity</t>
  </si>
  <si>
    <t>Net cash inflow from operating activities</t>
  </si>
  <si>
    <t>Net cash (outflow) from investing activities</t>
  </si>
  <si>
    <t>Net cash inflow (outflow) from financing activities</t>
  </si>
  <si>
    <t>Net increase (decrease) in cash and cash equivalents</t>
  </si>
  <si>
    <t>Revaluation of lands, buildings and equipment category in property plant and equipment</t>
  </si>
  <si>
    <t>Actuarial gains / (losses) on defined benefit pension plans</t>
  </si>
  <si>
    <t>Depreciation and amortization of property, plant and equipment and intangibles assets</t>
  </si>
  <si>
    <t>Depreciation of right-of-use assets</t>
  </si>
  <si>
    <t>Retirement benefit provisions</t>
  </si>
  <si>
    <t>Adjustments for gain loss on disposals of property, plant and equipment</t>
  </si>
  <si>
    <t>Net other comprehensive income to be reclassified to income/(loss) statement in subsequent periods</t>
  </si>
  <si>
    <t>UNAUDITED CONSOLIDATED FINANCIAL STATEMENTS</t>
  </si>
  <si>
    <t>(unaudited)</t>
  </si>
  <si>
    <t>In case there are inconsistencies or omissions from the amounts presented in the consolidated financial statements, the amounts presented in the unaudit consolidated financial statements will prevail.</t>
  </si>
  <si>
    <t xml:space="preserve">Unrealised foreign exchange (gain)/loss </t>
  </si>
  <si>
    <t>Revenues from contracts with customers</t>
  </si>
  <si>
    <t>Gross profit</t>
  </si>
  <si>
    <t>Provisions for receivables and inventories (incl write-off)</t>
  </si>
  <si>
    <t>Unwinding of discount leasing</t>
  </si>
  <si>
    <t>CONSOLIDATED STATEMENT OF FINANCIAL POSITION as at 31 December 2022 (unaudited)</t>
  </si>
  <si>
    <t>December 31, 2022</t>
  </si>
  <si>
    <t>'December 31, 2022</t>
  </si>
  <si>
    <t>January - 'December 2022</t>
  </si>
  <si>
    <t>January  -'December 2021</t>
  </si>
  <si>
    <t>January - 'December 2021</t>
  </si>
  <si>
    <t>as at and for the financial exercise ended 31 December 2022</t>
  </si>
  <si>
    <t>*The amounts presented are extracted from the Consolidated financial statements as at and for the financial exercise ended 31 December 2022 ("unaudited consolidated financial statements").</t>
  </si>
  <si>
    <t>CONSOLIDATED INCOME STATEMENT for the period ended 31 'December 2022 (unaudited)</t>
  </si>
  <si>
    <t>(Loss)/Profit for the year</t>
  </si>
  <si>
    <t>CONSOLIDATED STATEMENT OF OTHER COMPREHENSIVE INCOME for the financial exercise ended 31 'December 2022 (unaudited)</t>
  </si>
  <si>
    <t>CONSOLIDATED STATEMENT OF CASH FLOWS for the period ended 31 December 2022 (unaudited)</t>
  </si>
  <si>
    <t>Adjustments for revaluation increase (decrease), property, plant and equipment</t>
  </si>
  <si>
    <t>Provision for windfall tax</t>
  </si>
  <si>
    <t>Adjustments for increase (decrease) in trade and other payables and adjustments for increase (decrease) in contract liabilities</t>
  </si>
  <si>
    <t>Cash flows from (used in) cash pooling, classified as financing activities</t>
  </si>
  <si>
    <t>Cash flows from (used in) increase (decrease) in current borrowings from related parties</t>
  </si>
  <si>
    <t>Cash flows from (used in) increase (decrease) in current borrowings from banks</t>
  </si>
  <si>
    <t>CONSOLIDATED STATEMENT OF CHANGES IN EQUITY as at 31 December 2022 (unaudited) and 31 december 2021 (audited)</t>
  </si>
  <si>
    <t>Cash and cash equivalents at the end of the year</t>
  </si>
  <si>
    <t>Cash and cash equivalents at the beginning of the year</t>
  </si>
  <si>
    <t>Total comprehensive result for the year</t>
  </si>
  <si>
    <t>Net other comprehensive income/(loss) not to be reclassified to income statement in subsequent periods</t>
  </si>
  <si>
    <t xml:space="preserve">Total other comprehensive income/ (loss) for the year, net of tax </t>
  </si>
  <si>
    <t>Total comprehensive result for the year, net of tax</t>
  </si>
  <si>
    <t>Net gain/(loss) on cash flow hedges</t>
  </si>
  <si>
    <t>Other taxes payable*</t>
  </si>
  <si>
    <t>Other taxes*</t>
  </si>
  <si>
    <r>
      <t>*</t>
    </r>
    <r>
      <rPr>
        <i/>
        <u/>
        <sz val="8"/>
        <color theme="1"/>
        <rFont val="Arial"/>
        <family val="2"/>
      </rPr>
      <t xml:space="preserve"> Solidarity contribution</t>
    </r>
  </si>
  <si>
    <t>31 December 2020</t>
  </si>
  <si>
    <t>Net loss for 2021</t>
  </si>
  <si>
    <t>Revaluation surplus</t>
  </si>
  <si>
    <t>Deferred tax related to revaluation surplus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</si>
  <si>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</si>
  <si>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</si>
  <si>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</si>
  <si>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</si>
  <si>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</si>
  <si>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31 December 2021</t>
  </si>
  <si>
    <t>Net profit for 2022</t>
  </si>
  <si>
    <t>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</si>
</sst>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i/>
      <sz val="7"/>
      <color theme="1"/>
      <name val="Arial"/>
      <family val="2"/>
    </font>
    <font>
      <u val="singleAccounting"/>
      <sz val="8"/>
      <color theme="1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i/>
      <u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0" borderId="1" xfId="4" applyNumberFormat="1" applyFont="1" applyFill="1" applyBorder="1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13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14" fillId="0" borderId="0" xfId="0" applyFont="1"/>
    <xf numFmtId="165" fontId="2" fillId="0" borderId="0" xfId="1" applyNumberFormat="1" applyFont="1" applyFill="1" applyAlignment="1">
      <alignment horizontal="right"/>
    </xf>
    <xf numFmtId="0" fontId="16" fillId="0" borderId="0" xfId="0" applyFont="1" applyFill="1"/>
    <xf numFmtId="0" fontId="17" fillId="0" borderId="0" xfId="0" applyFont="1"/>
    <xf numFmtId="0" fontId="4" fillId="0" borderId="0" xfId="0" quotePrefix="1" applyNumberFormat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5" fontId="3" fillId="0" borderId="0" xfId="1" applyNumberFormat="1" applyFont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70" fontId="2" fillId="0" borderId="0" xfId="0" applyNumberFormat="1" applyFont="1" applyFill="1" applyAlignment="1">
      <alignment horizontal="center"/>
    </xf>
    <xf numFmtId="165" fontId="3" fillId="0" borderId="0" xfId="1" applyNumberFormat="1" applyFont="1" applyFill="1" applyBorder="1"/>
    <xf numFmtId="170" fontId="2" fillId="0" borderId="3" xfId="1" applyNumberFormat="1" applyFont="1" applyFill="1" applyBorder="1"/>
    <xf numFmtId="170" fontId="3" fillId="0" borderId="0" xfId="1" applyNumberFormat="1" applyFont="1" applyFill="1"/>
    <xf numFmtId="170" fontId="15" fillId="0" borderId="0" xfId="1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15" fillId="0" borderId="0" xfId="0" applyFont="1" applyFill="1"/>
    <xf numFmtId="169" fontId="2" fillId="0" borderId="0" xfId="2" applyNumberFormat="1" applyFont="1" applyFill="1"/>
    <xf numFmtId="170" fontId="2" fillId="0" borderId="0" xfId="1" applyNumberFormat="1" applyFont="1" applyFill="1"/>
    <xf numFmtId="170" fontId="19" fillId="0" borderId="0" xfId="1" applyNumberFormat="1" applyFont="1" applyFill="1"/>
    <xf numFmtId="0" fontId="14" fillId="0" borderId="0" xfId="0" applyNumberFormat="1" applyFont="1" applyFill="1"/>
    <xf numFmtId="0" fontId="2" fillId="0" borderId="0" xfId="0" applyFont="1" applyFill="1" applyAlignment="1">
      <alignment horizontal="left"/>
    </xf>
    <xf numFmtId="165" fontId="3" fillId="0" borderId="0" xfId="0" applyNumberFormat="1" applyFont="1" applyFill="1"/>
    <xf numFmtId="168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 applyAlignment="1">
      <alignment vertical="center"/>
    </xf>
    <xf numFmtId="37" fontId="2" fillId="0" borderId="0" xfId="0" applyNumberFormat="1" applyFont="1" applyFill="1"/>
    <xf numFmtId="167" fontId="2" fillId="0" borderId="0" xfId="0" applyNumberFormat="1" applyFont="1" applyFill="1" applyAlignment="1">
      <alignment horizontal="left" wrapText="1"/>
    </xf>
    <xf numFmtId="164" fontId="3" fillId="0" borderId="0" xfId="1" applyNumberFormat="1" applyFont="1" applyFill="1"/>
    <xf numFmtId="0" fontId="3" fillId="0" borderId="0" xfId="0" applyFont="1" applyFill="1" applyAlignment="1">
      <alignment horizontal="left"/>
    </xf>
    <xf numFmtId="49" fontId="20" fillId="0" borderId="0" xfId="3" quotePrefix="1" applyNumberFormat="1" applyFont="1" applyFill="1" applyAlignment="1">
      <alignment horizontal="center" wrapText="1"/>
    </xf>
    <xf numFmtId="15" fontId="3" fillId="0" borderId="0" xfId="0" applyNumberFormat="1" applyFont="1" applyFill="1"/>
    <xf numFmtId="0" fontId="2" fillId="0" borderId="0" xfId="2" applyFont="1" applyFill="1"/>
    <xf numFmtId="166" fontId="3" fillId="0" borderId="0" xfId="3" applyNumberFormat="1" applyFont="1" applyFill="1"/>
    <xf numFmtId="0" fontId="3" fillId="0" borderId="0" xfId="2" applyFont="1" applyFill="1"/>
    <xf numFmtId="166" fontId="3" fillId="0" borderId="0" xfId="3" applyNumberFormat="1" applyFont="1" applyFill="1" applyAlignment="1">
      <alignment horizontal="center"/>
    </xf>
    <xf numFmtId="165" fontId="3" fillId="0" borderId="0" xfId="4" applyNumberFormat="1" applyFont="1" applyFill="1"/>
    <xf numFmtId="3" fontId="3" fillId="0" borderId="0" xfId="1" applyNumberFormat="1" applyFont="1" applyFill="1"/>
    <xf numFmtId="43" fontId="3" fillId="0" borderId="0" xfId="1" applyFont="1" applyFill="1"/>
    <xf numFmtId="166" fontId="3" fillId="0" borderId="0" xfId="1" applyNumberFormat="1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21" fillId="0" borderId="0" xfId="0" quotePrefix="1" applyFont="1" applyFill="1" applyAlignment="1">
      <alignment vertical="center" wrapText="1"/>
    </xf>
    <xf numFmtId="171" fontId="3" fillId="0" borderId="0" xfId="1" applyNumberFormat="1" applyFont="1" applyFill="1"/>
    <xf numFmtId="165" fontId="22" fillId="0" borderId="0" xfId="0" applyNumberFormat="1" applyFont="1" applyFill="1"/>
    <xf numFmtId="165" fontId="22" fillId="0" borderId="0" xfId="1" applyNumberFormat="1" applyFont="1" applyFill="1"/>
    <xf numFmtId="0" fontId="24" fillId="0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165" fontId="25" fillId="0" borderId="0" xfId="1" applyNumberFormat="1" applyFont="1" applyFill="1"/>
    <xf numFmtId="165" fontId="23" fillId="0" borderId="0" xfId="1" applyNumberFormat="1" applyFont="1"/>
    <xf numFmtId="165" fontId="23" fillId="0" borderId="0" xfId="1" applyNumberFormat="1" applyFont="1" applyFill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/>
    <xf numFmtId="0" fontId="4" fillId="0" borderId="0" xfId="0" applyFont="1" applyAlignment="1"/>
    <xf numFmtId="0" fontId="2" fillId="0" borderId="0" xfId="0" applyNumberFormat="1" applyFont="1" applyAlignment="1">
      <alignment horizontal="left"/>
    </xf>
    <xf numFmtId="49" fontId="24" fillId="0" borderId="0" xfId="3" quotePrefix="1" applyNumberFormat="1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6" fontId="2" fillId="0" borderId="0" xfId="3" applyNumberFormat="1" applyFont="1" applyFill="1" applyAlignment="1">
      <alignment horizontal="center"/>
    </xf>
    <xf numFmtId="15" fontId="3" fillId="0" borderId="0" xfId="0" applyNumberFormat="1" applyFont="1" applyFill="1" applyAlignment="1">
      <alignment horizontal="left"/>
    </xf>
    <xf numFmtId="0" fontId="23" fillId="0" borderId="0" xfId="0" applyFont="1"/>
    <xf numFmtId="0" fontId="21" fillId="0" borderId="0" xfId="0" quotePrefix="1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quotePrefix="1" applyFont="1" applyAlignment="1">
      <alignment vertical="center" wrapText="1"/>
    </xf>
    <xf numFmtId="0" fontId="23" fillId="0" borderId="0" xfId="0" applyFont="1" applyAlignment="1">
      <alignment horizontal="left" wrapText="1"/>
    </xf>
    <xf numFmtId="0" fontId="21" fillId="0" borderId="0" xfId="0" applyFont="1" applyAlignment="1">
      <alignment vertical="center" wrapText="1"/>
    </xf>
    <xf numFmtId="165" fontId="25" fillId="0" borderId="0" xfId="0" applyNumberFormat="1" applyFont="1"/>
    <xf numFmtId="0" fontId="23" fillId="0" borderId="0" xfId="0" applyFont="1" applyAlignment="1">
      <alignment horizontal="left" vertical="center" wrapText="1"/>
    </xf>
    <xf numFmtId="43" fontId="22" fillId="0" borderId="0" xfId="1" applyFont="1"/>
    <xf numFmtId="43" fontId="3" fillId="0" borderId="0" xfId="1" applyFont="1"/>
    <xf numFmtId="165" fontId="3" fillId="0" borderId="0" xfId="0" applyNumberFormat="1" applyFont="1"/>
    <xf numFmtId="165" fontId="21" fillId="0" borderId="0" xfId="1" applyNumberFormat="1" applyFont="1" applyFill="1"/>
    <xf numFmtId="43" fontId="21" fillId="0" borderId="0" xfId="1" applyFont="1" applyFill="1"/>
    <xf numFmtId="0" fontId="21" fillId="0" borderId="0" xfId="0" quotePrefix="1" applyFont="1" applyBorder="1" applyAlignment="1">
      <alignment vertical="center" wrapText="1"/>
    </xf>
    <xf numFmtId="165" fontId="25" fillId="0" borderId="0" xfId="1" applyNumberFormat="1" applyFont="1" applyFill="1" applyBorder="1"/>
    <xf numFmtId="0" fontId="3" fillId="0" borderId="0" xfId="0" applyFont="1" applyBorder="1"/>
    <xf numFmtId="168" fontId="15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165" fontId="20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2" fillId="0" borderId="0" xfId="1" applyNumberFormat="1" applyFont="1" applyFill="1"/>
    <xf numFmtId="165" fontId="20" fillId="0" borderId="0" xfId="1" applyNumberFormat="1" applyFont="1" applyFill="1"/>
    <xf numFmtId="0" fontId="21" fillId="0" borderId="0" xfId="0" applyFont="1"/>
    <xf numFmtId="168" fontId="18" fillId="0" borderId="0" xfId="0" applyNumberFormat="1" applyFont="1" applyFill="1" applyAlignment="1">
      <alignment horizontal="center"/>
    </xf>
    <xf numFmtId="168" fontId="15" fillId="0" borderId="0" xfId="0" applyNumberFormat="1" applyFont="1" applyFill="1" applyAlignment="1">
      <alignment horizont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K23" sqref="K23"/>
    </sheetView>
  </sheetViews>
  <sheetFormatPr defaultRowHeight="15" x14ac:dyDescent="0.25"/>
  <sheetData>
    <row r="1" spans="1:7" x14ac:dyDescent="0.25">
      <c r="A1" s="22" t="s">
        <v>0</v>
      </c>
    </row>
    <row r="2" spans="1:7" x14ac:dyDescent="0.25">
      <c r="A2" s="9"/>
      <c r="B2" s="9"/>
      <c r="C2" s="16" t="s">
        <v>1</v>
      </c>
      <c r="D2" s="9"/>
      <c r="E2" s="9"/>
      <c r="F2" s="9"/>
      <c r="G2" s="9"/>
    </row>
    <row r="3" spans="1:7" x14ac:dyDescent="0.25">
      <c r="A3" s="11"/>
      <c r="B3" s="11"/>
      <c r="C3" s="12" t="s">
        <v>115</v>
      </c>
      <c r="D3" s="11"/>
      <c r="E3" s="11"/>
      <c r="F3" s="9"/>
      <c r="G3" s="9"/>
    </row>
    <row r="4" spans="1:7" x14ac:dyDescent="0.25">
      <c r="A4" s="11"/>
      <c r="B4" s="11"/>
      <c r="C4" s="12" t="s">
        <v>129</v>
      </c>
      <c r="D4" s="11"/>
      <c r="E4" s="11"/>
      <c r="F4" s="9"/>
      <c r="G4" s="9"/>
    </row>
    <row r="5" spans="1:7" x14ac:dyDescent="0.25">
      <c r="A5" s="10"/>
      <c r="B5" s="9"/>
      <c r="C5" s="9"/>
      <c r="D5" s="9"/>
      <c r="E5" s="9"/>
      <c r="F5" s="9"/>
      <c r="G5" s="9"/>
    </row>
    <row r="6" spans="1:7" x14ac:dyDescent="0.25">
      <c r="A6" s="8" t="s">
        <v>47</v>
      </c>
      <c r="B6" s="9"/>
      <c r="C6" s="9"/>
      <c r="D6" s="9"/>
      <c r="E6" s="9"/>
      <c r="F6" s="9"/>
      <c r="G6" s="9"/>
    </row>
    <row r="7" spans="1:7" x14ac:dyDescent="0.25">
      <c r="A7" s="8" t="s">
        <v>46</v>
      </c>
      <c r="B7" s="9"/>
      <c r="C7" s="9"/>
      <c r="D7" s="9"/>
      <c r="E7" s="9"/>
      <c r="F7" s="9"/>
      <c r="G7" s="9"/>
    </row>
    <row r="8" spans="1:7" s="9" customFormat="1" x14ac:dyDescent="0.25">
      <c r="A8" s="8" t="s">
        <v>45</v>
      </c>
    </row>
    <row r="9" spans="1:7" x14ac:dyDescent="0.25">
      <c r="A9" s="8" t="s">
        <v>44</v>
      </c>
      <c r="B9" s="9"/>
      <c r="C9" s="9"/>
      <c r="D9" s="9"/>
      <c r="E9" s="9"/>
      <c r="F9" s="9"/>
      <c r="G9" s="9"/>
    </row>
    <row r="10" spans="1:7" x14ac:dyDescent="0.25">
      <c r="A10" s="8" t="s">
        <v>43</v>
      </c>
      <c r="B10" s="9"/>
      <c r="C10" s="9"/>
      <c r="D10" s="9"/>
      <c r="E10" s="9"/>
      <c r="F10" s="9"/>
      <c r="G10" s="9"/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15" t="s">
        <v>130</v>
      </c>
      <c r="B13" s="14"/>
      <c r="C13" s="14"/>
      <c r="D13" s="14"/>
      <c r="E13" s="14"/>
      <c r="F13" s="14"/>
      <c r="G13" s="14"/>
    </row>
    <row r="14" spans="1:7" x14ac:dyDescent="0.25">
      <c r="A14" s="24" t="s">
        <v>117</v>
      </c>
      <c r="B14" s="14"/>
      <c r="C14" s="14"/>
      <c r="D14" s="14"/>
      <c r="E14" s="14"/>
      <c r="F14" s="14"/>
      <c r="G14" s="14"/>
    </row>
    <row r="15" spans="1:7" x14ac:dyDescent="0.25">
      <c r="A15" s="14"/>
      <c r="B15" s="14"/>
      <c r="C15" s="14"/>
      <c r="D15" s="14"/>
      <c r="E15" s="14"/>
      <c r="F15" s="14"/>
      <c r="G15" s="14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1" ht="15.75" x14ac:dyDescent="0.25">
      <c r="A17" s="25"/>
    </row>
    <row r="18" spans="1:1" x14ac:dyDescent="0.25">
      <c r="A18" s="13"/>
    </row>
    <row r="19" spans="1:1" ht="15.75" x14ac:dyDescent="0.25">
      <c r="A19" s="25"/>
    </row>
    <row r="20" spans="1:1" x14ac:dyDescent="0.25">
      <c r="A20" s="13"/>
    </row>
    <row r="21" spans="1:1" x14ac:dyDescent="0.25">
      <c r="A21" s="13"/>
    </row>
    <row r="22" spans="1:1" x14ac:dyDescent="0.25">
      <c r="A22" s="13"/>
    </row>
    <row r="23" spans="1:1" x14ac:dyDescent="0.25">
      <c r="A23" s="17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tabSelected="1" zoomScale="90" zoomScaleNormal="90" workbookViewId="0">
      <selection activeCell="J16" sqref="J16"/>
    </sheetView>
  </sheetViews>
  <sheetFormatPr defaultColWidth="9" defaultRowHeight="11.25" x14ac:dyDescent="0.2"/>
  <cols>
    <col min="1" max="1" width="48.42578125" style="1" customWidth="1"/>
    <col min="2" max="2" width="20.28515625" style="52" customWidth="1"/>
    <col min="3" max="3" width="18.5703125" style="1" customWidth="1"/>
    <col min="4" max="4" width="18.85546875" style="21" customWidth="1"/>
    <col min="5" max="5" width="20.7109375" style="21" customWidth="1"/>
    <col min="6" max="6" width="9" style="21"/>
    <col min="7" max="8" width="15.140625" style="21" bestFit="1" customWidth="1"/>
    <col min="9" max="9" width="10.7109375" style="21" bestFit="1" customWidth="1"/>
    <col min="10" max="16384" width="9" style="21"/>
  </cols>
  <sheetData>
    <row r="1" spans="1:12" x14ac:dyDescent="0.2">
      <c r="A1" s="2" t="s">
        <v>0</v>
      </c>
    </row>
    <row r="2" spans="1:12" x14ac:dyDescent="0.2">
      <c r="A2" s="28" t="s">
        <v>123</v>
      </c>
    </row>
    <row r="3" spans="1:12" x14ac:dyDescent="0.2">
      <c r="A3" s="39" t="s">
        <v>48</v>
      </c>
    </row>
    <row r="4" spans="1:12" x14ac:dyDescent="0.2">
      <c r="C4" s="45"/>
    </row>
    <row r="5" spans="1:12" ht="22.5" x14ac:dyDescent="0.2">
      <c r="A5" s="2"/>
      <c r="B5" s="26" t="s">
        <v>124</v>
      </c>
      <c r="C5" s="26" t="s">
        <v>101</v>
      </c>
      <c r="D5" s="26" t="s">
        <v>125</v>
      </c>
      <c r="E5" s="26" t="str">
        <f>C5</f>
        <v>December 31, 2021</v>
      </c>
    </row>
    <row r="6" spans="1:12" x14ac:dyDescent="0.2">
      <c r="B6" s="19" t="s">
        <v>116</v>
      </c>
      <c r="C6" s="19" t="s">
        <v>23</v>
      </c>
      <c r="D6" s="19" t="s">
        <v>116</v>
      </c>
      <c r="E6" s="19" t="s">
        <v>23</v>
      </c>
    </row>
    <row r="7" spans="1:12" x14ac:dyDescent="0.2">
      <c r="B7" s="46" t="s">
        <v>58</v>
      </c>
      <c r="C7" s="46" t="s">
        <v>58</v>
      </c>
      <c r="D7" s="46" t="s">
        <v>59</v>
      </c>
      <c r="E7" s="46" t="s">
        <v>59</v>
      </c>
    </row>
    <row r="8" spans="1:12" x14ac:dyDescent="0.2">
      <c r="B8" s="46"/>
      <c r="C8" s="47"/>
      <c r="D8" s="114" t="s">
        <v>60</v>
      </c>
      <c r="E8" s="114"/>
    </row>
    <row r="9" spans="1:12" x14ac:dyDescent="0.2">
      <c r="A9" s="48" t="s">
        <v>2</v>
      </c>
      <c r="B9" s="4">
        <v>6943883.5199999977</v>
      </c>
      <c r="C9" s="4">
        <v>9469706.8200000022</v>
      </c>
      <c r="D9" s="4">
        <v>32182122.56179199</v>
      </c>
      <c r="E9" s="4">
        <v>43888303.227972008</v>
      </c>
      <c r="G9" s="3"/>
      <c r="H9" s="3"/>
      <c r="I9" s="45"/>
      <c r="J9" s="45"/>
      <c r="K9" s="45"/>
      <c r="L9" s="45"/>
    </row>
    <row r="10" spans="1:12" x14ac:dyDescent="0.2">
      <c r="A10" s="48" t="s">
        <v>3</v>
      </c>
      <c r="B10" s="4">
        <v>82871706</v>
      </c>
      <c r="C10" s="4">
        <v>82871706</v>
      </c>
      <c r="D10" s="4">
        <v>384077208.62760001</v>
      </c>
      <c r="E10" s="4">
        <v>384077208.62760001</v>
      </c>
      <c r="G10" s="3"/>
      <c r="H10" s="3"/>
      <c r="I10" s="45"/>
      <c r="J10" s="45"/>
      <c r="K10" s="45"/>
      <c r="L10" s="45"/>
    </row>
    <row r="11" spans="1:12" x14ac:dyDescent="0.2">
      <c r="A11" s="48" t="s">
        <v>4</v>
      </c>
      <c r="B11" s="4">
        <v>1178598536.1530151</v>
      </c>
      <c r="C11" s="4">
        <v>1261644352.220237</v>
      </c>
      <c r="D11" s="4">
        <v>5462332763.2247639</v>
      </c>
      <c r="E11" s="4">
        <v>5847216905.7999105</v>
      </c>
      <c r="G11" s="3"/>
      <c r="H11" s="3"/>
      <c r="I11" s="45"/>
      <c r="J11" s="45"/>
      <c r="K11" s="45"/>
      <c r="L11" s="45"/>
    </row>
    <row r="12" spans="1:12" x14ac:dyDescent="0.2">
      <c r="A12" s="27" t="s">
        <v>90</v>
      </c>
      <c r="B12" s="4">
        <v>124769237.78127612</v>
      </c>
      <c r="C12" s="4">
        <v>109604968.15085454</v>
      </c>
      <c r="D12" s="4">
        <v>578255509.42110229</v>
      </c>
      <c r="E12" s="4">
        <v>507975188.39195043</v>
      </c>
      <c r="G12" s="3"/>
      <c r="H12" s="3"/>
      <c r="I12" s="45"/>
      <c r="J12" s="45"/>
      <c r="K12" s="45"/>
      <c r="L12" s="45"/>
    </row>
    <row r="13" spans="1:12" hidden="1" x14ac:dyDescent="0.2">
      <c r="B13" s="4">
        <v>0</v>
      </c>
      <c r="C13" s="4">
        <v>0</v>
      </c>
      <c r="D13" s="4">
        <v>0</v>
      </c>
      <c r="E13" s="4">
        <v>0</v>
      </c>
      <c r="G13" s="3"/>
      <c r="H13" s="3"/>
      <c r="I13" s="45"/>
      <c r="J13" s="45"/>
      <c r="K13" s="45"/>
      <c r="L13" s="45"/>
    </row>
    <row r="14" spans="1:12" x14ac:dyDescent="0.2">
      <c r="A14" s="21" t="s">
        <v>49</v>
      </c>
      <c r="B14" s="4">
        <v>3811864.59</v>
      </c>
      <c r="C14" s="4">
        <v>3139455.08</v>
      </c>
      <c r="D14" s="4">
        <v>17666467.628813997</v>
      </c>
      <c r="E14" s="4">
        <v>14550118.513768001</v>
      </c>
      <c r="G14" s="3"/>
      <c r="H14" s="3"/>
      <c r="I14" s="45"/>
      <c r="J14" s="45"/>
      <c r="K14" s="45"/>
      <c r="L14" s="45"/>
    </row>
    <row r="15" spans="1:12" hidden="1" x14ac:dyDescent="0.2">
      <c r="A15" s="1" t="s">
        <v>5</v>
      </c>
      <c r="B15" s="4">
        <v>2.514570951461792E-8</v>
      </c>
      <c r="C15" s="4">
        <v>0</v>
      </c>
      <c r="D15" s="4">
        <v>1.165403053164482E-7</v>
      </c>
      <c r="E15" s="4">
        <v>0</v>
      </c>
      <c r="G15" s="3"/>
      <c r="H15" s="3"/>
      <c r="I15" s="45"/>
      <c r="J15" s="45"/>
      <c r="K15" s="45"/>
      <c r="L15" s="45"/>
    </row>
    <row r="16" spans="1:12" x14ac:dyDescent="0.2">
      <c r="A16" s="2" t="s">
        <v>6</v>
      </c>
      <c r="B16" s="5">
        <f>SUM(B9:B15)</f>
        <v>1396995228.0442913</v>
      </c>
      <c r="C16" s="5">
        <f t="shared" ref="C16:E16" si="0">SUM(C9:C15)</f>
        <v>1466730188.2710915</v>
      </c>
      <c r="D16" s="5">
        <f t="shared" si="0"/>
        <v>6474514071.4640722</v>
      </c>
      <c r="E16" s="5">
        <f t="shared" si="0"/>
        <v>6797707724.5612011</v>
      </c>
      <c r="G16" s="3"/>
      <c r="H16" s="3"/>
      <c r="I16" s="45"/>
      <c r="J16" s="45"/>
      <c r="K16" s="45"/>
      <c r="L16" s="45"/>
    </row>
    <row r="17" spans="1:12" hidden="1" x14ac:dyDescent="0.2">
      <c r="A17" s="49"/>
      <c r="B17" s="3"/>
      <c r="C17" s="3"/>
      <c r="D17" s="3"/>
      <c r="E17" s="3"/>
      <c r="G17" s="3"/>
      <c r="H17" s="3"/>
      <c r="I17" s="45"/>
      <c r="J17" s="45"/>
      <c r="K17" s="45"/>
      <c r="L17" s="45"/>
    </row>
    <row r="18" spans="1:12" x14ac:dyDescent="0.2">
      <c r="A18" s="48" t="s">
        <v>7</v>
      </c>
      <c r="B18" s="4">
        <v>333870057.62772357</v>
      </c>
      <c r="C18" s="4">
        <v>329204004.73709178</v>
      </c>
      <c r="D18" s="4">
        <v>1547354168.0814476</v>
      </c>
      <c r="E18" s="4">
        <v>1525728880.3545256</v>
      </c>
      <c r="G18" s="3"/>
      <c r="H18" s="3"/>
      <c r="I18" s="45"/>
      <c r="J18" s="45"/>
      <c r="K18" s="45"/>
      <c r="L18" s="45"/>
    </row>
    <row r="19" spans="1:12" x14ac:dyDescent="0.2">
      <c r="A19" s="48" t="s">
        <v>91</v>
      </c>
      <c r="B19" s="4">
        <v>639430760.79189253</v>
      </c>
      <c r="C19" s="4">
        <v>690550528.89558804</v>
      </c>
      <c r="D19" s="4">
        <v>2963505803.966105</v>
      </c>
      <c r="E19" s="4">
        <v>3200425481.2194924</v>
      </c>
      <c r="G19" s="3"/>
      <c r="H19" s="3"/>
      <c r="I19" s="45"/>
      <c r="J19" s="45"/>
      <c r="K19" s="45"/>
      <c r="L19" s="45"/>
    </row>
    <row r="20" spans="1:12" x14ac:dyDescent="0.2">
      <c r="A20" s="48" t="s">
        <v>92</v>
      </c>
      <c r="B20" s="4">
        <v>2612060.8400000003</v>
      </c>
      <c r="C20" s="4">
        <v>23958794.169999998</v>
      </c>
      <c r="D20" s="4">
        <v>12105857.169064</v>
      </c>
      <c r="E20" s="4">
        <v>111039427.46028198</v>
      </c>
      <c r="G20" s="3"/>
      <c r="H20" s="3"/>
      <c r="I20" s="45"/>
      <c r="J20" s="45"/>
      <c r="K20" s="45"/>
      <c r="L20" s="45"/>
    </row>
    <row r="21" spans="1:12" x14ac:dyDescent="0.2">
      <c r="A21" s="48" t="s">
        <v>8</v>
      </c>
      <c r="B21" s="4">
        <v>16973215.219999999</v>
      </c>
      <c r="C21" s="4">
        <v>50091260.75</v>
      </c>
      <c r="D21" s="4">
        <v>78664063.258611992</v>
      </c>
      <c r="E21" s="4">
        <v>232152957.07194999</v>
      </c>
      <c r="G21" s="3"/>
      <c r="H21" s="3"/>
      <c r="I21" s="45"/>
      <c r="J21" s="45"/>
      <c r="K21" s="45"/>
      <c r="L21" s="45"/>
    </row>
    <row r="22" spans="1:12" x14ac:dyDescent="0.2">
      <c r="A22" s="50" t="s">
        <v>9</v>
      </c>
      <c r="B22" s="5">
        <f>SUM(B18:B21)</f>
        <v>992886094.47961617</v>
      </c>
      <c r="C22" s="5">
        <f t="shared" ref="C22:E22" si="1">SUM(C18:C21)</f>
        <v>1093804588.5526798</v>
      </c>
      <c r="D22" s="5">
        <f t="shared" si="1"/>
        <v>4601629892.4752274</v>
      </c>
      <c r="E22" s="5">
        <f t="shared" si="1"/>
        <v>5069346746.1062508</v>
      </c>
      <c r="G22" s="3"/>
      <c r="H22" s="3"/>
      <c r="I22" s="45"/>
      <c r="J22" s="45"/>
      <c r="K22" s="45"/>
      <c r="L22" s="45"/>
    </row>
    <row r="23" spans="1:12" hidden="1" x14ac:dyDescent="0.2">
      <c r="B23" s="3"/>
      <c r="C23" s="3"/>
      <c r="D23" s="3"/>
      <c r="E23" s="3"/>
      <c r="G23" s="3"/>
      <c r="H23" s="3"/>
      <c r="I23" s="45"/>
      <c r="J23" s="45"/>
      <c r="K23" s="45"/>
      <c r="L23" s="45"/>
    </row>
    <row r="24" spans="1:12" ht="12" thickBot="1" x14ac:dyDescent="0.25">
      <c r="A24" s="50" t="s">
        <v>10</v>
      </c>
      <c r="B24" s="6">
        <f>+B16+B22</f>
        <v>2389881322.5239077</v>
      </c>
      <c r="C24" s="6">
        <f t="shared" ref="C24:E24" si="2">+C16+C22</f>
        <v>2560534776.8237715</v>
      </c>
      <c r="D24" s="6">
        <f t="shared" si="2"/>
        <v>11076143963.939301</v>
      </c>
      <c r="E24" s="6">
        <f t="shared" si="2"/>
        <v>11867054470.667452</v>
      </c>
      <c r="G24" s="3"/>
      <c r="H24" s="3"/>
      <c r="I24" s="45"/>
      <c r="J24" s="45"/>
      <c r="K24" s="45"/>
      <c r="L24" s="45"/>
    </row>
    <row r="25" spans="1:12" ht="12" hidden="1" thickTop="1" x14ac:dyDescent="0.2">
      <c r="B25" s="3"/>
      <c r="C25" s="3"/>
      <c r="D25" s="3"/>
      <c r="E25" s="3"/>
      <c r="G25" s="3"/>
      <c r="H25" s="3"/>
      <c r="I25" s="45"/>
      <c r="J25" s="45"/>
      <c r="K25" s="45"/>
      <c r="L25" s="45"/>
    </row>
    <row r="26" spans="1:12" ht="12" hidden="1" thickTop="1" x14ac:dyDescent="0.2">
      <c r="B26" s="3"/>
      <c r="C26" s="3"/>
      <c r="D26" s="3"/>
      <c r="E26" s="3"/>
      <c r="G26" s="3"/>
      <c r="H26" s="3"/>
      <c r="I26" s="45"/>
      <c r="J26" s="45"/>
      <c r="K26" s="45"/>
      <c r="L26" s="45"/>
    </row>
    <row r="27" spans="1:12" ht="12" thickTop="1" x14ac:dyDescent="0.2">
      <c r="A27" s="21" t="s">
        <v>50</v>
      </c>
      <c r="B27" s="4">
        <v>881102250.18999994</v>
      </c>
      <c r="C27" s="4">
        <v>881102250.18999994</v>
      </c>
      <c r="D27" s="4">
        <v>4083556488.7305737</v>
      </c>
      <c r="E27" s="4">
        <v>4083556488.7305737</v>
      </c>
      <c r="G27" s="3"/>
      <c r="H27" s="3"/>
      <c r="I27" s="45"/>
      <c r="J27" s="45"/>
      <c r="K27" s="45"/>
      <c r="L27" s="45"/>
    </row>
    <row r="28" spans="1:12" x14ac:dyDescent="0.2">
      <c r="A28" s="21" t="s">
        <v>11</v>
      </c>
      <c r="B28" s="4">
        <v>74050517.840000004</v>
      </c>
      <c r="C28" s="4">
        <v>74050517.840000004</v>
      </c>
      <c r="D28" s="4">
        <v>343194529.981264</v>
      </c>
      <c r="E28" s="4">
        <v>343194529.981264</v>
      </c>
      <c r="G28" s="3"/>
      <c r="H28" s="3"/>
      <c r="I28" s="45"/>
      <c r="J28" s="45"/>
      <c r="K28" s="45"/>
      <c r="L28" s="45"/>
    </row>
    <row r="29" spans="1:12" x14ac:dyDescent="0.2">
      <c r="A29" s="21" t="s">
        <v>51</v>
      </c>
      <c r="B29" s="4">
        <v>269752954.31021768</v>
      </c>
      <c r="C29" s="4">
        <v>311636330.42009014</v>
      </c>
      <c r="D29" s="4">
        <v>1250197042.0461347</v>
      </c>
      <c r="E29" s="4">
        <v>1444309736.9649496</v>
      </c>
      <c r="G29" s="3"/>
      <c r="H29" s="3"/>
      <c r="I29" s="45"/>
      <c r="J29" s="45"/>
      <c r="K29" s="45"/>
      <c r="L29" s="45"/>
    </row>
    <row r="30" spans="1:12" x14ac:dyDescent="0.2">
      <c r="A30" s="21" t="s">
        <v>12</v>
      </c>
      <c r="B30" s="4">
        <v>-9293940.7006457672</v>
      </c>
      <c r="C30" s="4">
        <v>14810715.491621407</v>
      </c>
      <c r="D30" s="4">
        <v>-43073697.571212873</v>
      </c>
      <c r="E30" s="4">
        <v>68641742.017468572</v>
      </c>
      <c r="G30" s="3"/>
      <c r="H30" s="3"/>
      <c r="I30" s="45"/>
      <c r="J30" s="45"/>
      <c r="K30" s="45"/>
      <c r="L30" s="45"/>
    </row>
    <row r="31" spans="1:12" x14ac:dyDescent="0.2">
      <c r="A31" s="21" t="s">
        <v>52</v>
      </c>
      <c r="B31" s="4">
        <v>1059285994.6215652</v>
      </c>
      <c r="C31" s="4">
        <v>1059285994.6215652</v>
      </c>
      <c r="D31" s="4">
        <v>4909366869.6731062</v>
      </c>
      <c r="E31" s="4">
        <v>4909366868.6731062</v>
      </c>
      <c r="G31" s="3"/>
      <c r="H31" s="3"/>
      <c r="I31" s="45"/>
      <c r="J31" s="45"/>
      <c r="K31" s="45"/>
      <c r="L31" s="45"/>
    </row>
    <row r="32" spans="1:12" x14ac:dyDescent="0.2">
      <c r="A32" s="21" t="s">
        <v>53</v>
      </c>
      <c r="B32" s="4">
        <v>-596832659</v>
      </c>
      <c r="C32" s="4">
        <v>-596832659</v>
      </c>
      <c r="D32" s="4">
        <v>-2766080641.4014001</v>
      </c>
      <c r="E32" s="4">
        <v>-2766080641.4014001</v>
      </c>
      <c r="G32" s="3"/>
      <c r="H32" s="3"/>
      <c r="I32" s="45"/>
      <c r="J32" s="45"/>
      <c r="K32" s="45"/>
      <c r="L32" s="45"/>
    </row>
    <row r="33" spans="1:12" x14ac:dyDescent="0.2">
      <c r="A33" s="21" t="s">
        <v>13</v>
      </c>
      <c r="B33" s="4">
        <v>-1248687736.5493731</v>
      </c>
      <c r="C33" s="4">
        <v>-1112612836.0237627</v>
      </c>
      <c r="D33" s="4">
        <v>-5787168183.8117247</v>
      </c>
      <c r="E33" s="4">
        <v>-5156515449.8357306</v>
      </c>
      <c r="G33" s="3"/>
      <c r="H33" s="3"/>
      <c r="I33" s="45"/>
      <c r="J33" s="45"/>
      <c r="K33" s="45"/>
      <c r="L33" s="45"/>
    </row>
    <row r="34" spans="1:12" x14ac:dyDescent="0.2">
      <c r="A34" s="21" t="s">
        <v>14</v>
      </c>
      <c r="B34" s="4">
        <v>90624389.895293817</v>
      </c>
      <c r="C34" s="4">
        <v>-185855571.72846028</v>
      </c>
      <c r="D34" s="4">
        <v>420007797.40872872</v>
      </c>
      <c r="E34" s="4">
        <v>-861366232.73272204</v>
      </c>
      <c r="G34" s="3"/>
      <c r="H34" s="3"/>
      <c r="I34" s="45"/>
      <c r="J34" s="45"/>
      <c r="K34" s="45"/>
      <c r="L34" s="45"/>
    </row>
    <row r="35" spans="1:12" x14ac:dyDescent="0.2">
      <c r="A35" s="51" t="s">
        <v>54</v>
      </c>
      <c r="B35" s="23">
        <f>SUM(B27:B34)</f>
        <v>520001770.60705769</v>
      </c>
      <c r="C35" s="23">
        <f t="shared" ref="C35:E35" si="3">SUM(C27:C34)</f>
        <v>445584741.81105375</v>
      </c>
      <c r="D35" s="23">
        <f t="shared" si="3"/>
        <v>2410000205.0554714</v>
      </c>
      <c r="E35" s="23">
        <f t="shared" si="3"/>
        <v>2065107042.3975108</v>
      </c>
      <c r="G35" s="3"/>
      <c r="H35" s="3"/>
      <c r="I35" s="45"/>
      <c r="J35" s="45"/>
      <c r="K35" s="45"/>
      <c r="L35" s="45"/>
    </row>
    <row r="36" spans="1:12" x14ac:dyDescent="0.2">
      <c r="A36" s="21" t="s">
        <v>55</v>
      </c>
      <c r="B36" s="4">
        <v>16782748.585671023</v>
      </c>
      <c r="C36" s="4">
        <v>16995744.003463451</v>
      </c>
      <c r="D36" s="4">
        <v>77781323.165150911</v>
      </c>
      <c r="E36" s="4">
        <v>78768473.158451706</v>
      </c>
      <c r="G36" s="3"/>
      <c r="H36" s="3"/>
      <c r="I36" s="45"/>
      <c r="J36" s="45"/>
      <c r="K36" s="45"/>
      <c r="L36" s="45"/>
    </row>
    <row r="37" spans="1:12" ht="12" thickBot="1" x14ac:dyDescent="0.25">
      <c r="A37" s="50" t="s">
        <v>15</v>
      </c>
      <c r="B37" s="6">
        <f>+B35+B36</f>
        <v>536784519.1927287</v>
      </c>
      <c r="C37" s="6">
        <f t="shared" ref="C37:E37" si="4">+C35+C36</f>
        <v>462580485.8145172</v>
      </c>
      <c r="D37" s="6">
        <f t="shared" si="4"/>
        <v>2487781528.2206225</v>
      </c>
      <c r="E37" s="6">
        <f t="shared" si="4"/>
        <v>2143875515.5559626</v>
      </c>
      <c r="G37" s="3"/>
      <c r="H37" s="3"/>
      <c r="I37" s="45"/>
      <c r="J37" s="45"/>
      <c r="K37" s="45"/>
      <c r="L37" s="45"/>
    </row>
    <row r="38" spans="1:12" ht="12" hidden="1" thickTop="1" x14ac:dyDescent="0.2">
      <c r="B38" s="3"/>
      <c r="C38" s="3"/>
      <c r="D38" s="3"/>
      <c r="E38" s="3"/>
      <c r="G38" s="3"/>
      <c r="H38" s="3"/>
      <c r="I38" s="45"/>
      <c r="J38" s="45"/>
      <c r="K38" s="45"/>
      <c r="L38" s="45"/>
    </row>
    <row r="39" spans="1:12" ht="12" hidden="1" thickTop="1" x14ac:dyDescent="0.2">
      <c r="B39" s="3"/>
      <c r="C39" s="3"/>
      <c r="D39" s="3"/>
      <c r="E39" s="3"/>
      <c r="G39" s="3"/>
      <c r="H39" s="3"/>
      <c r="I39" s="45"/>
      <c r="J39" s="45"/>
      <c r="K39" s="45"/>
      <c r="L39" s="45"/>
    </row>
    <row r="40" spans="1:12" ht="12" hidden="1" thickTop="1" x14ac:dyDescent="0.2">
      <c r="B40" s="3"/>
      <c r="C40" s="3"/>
      <c r="D40" s="3"/>
      <c r="E40" s="3"/>
      <c r="G40" s="3"/>
      <c r="H40" s="3"/>
      <c r="I40" s="45"/>
      <c r="J40" s="45"/>
      <c r="K40" s="45"/>
      <c r="L40" s="45"/>
    </row>
    <row r="41" spans="1:12" ht="12" thickTop="1" x14ac:dyDescent="0.2">
      <c r="A41" s="48" t="s">
        <v>16</v>
      </c>
      <c r="B41" s="3">
        <v>0</v>
      </c>
      <c r="C41" s="3">
        <v>191729051.83000001</v>
      </c>
      <c r="D41" s="3">
        <v>0</v>
      </c>
      <c r="E41" s="3">
        <v>888587463.61131799</v>
      </c>
      <c r="G41" s="3"/>
      <c r="H41" s="3"/>
      <c r="I41" s="45"/>
      <c r="J41" s="45"/>
      <c r="K41" s="45"/>
      <c r="L41" s="45"/>
    </row>
    <row r="42" spans="1:12" x14ac:dyDescent="0.2">
      <c r="A42" s="48" t="s">
        <v>17</v>
      </c>
      <c r="B42" s="3">
        <v>112394467.90038803</v>
      </c>
      <c r="C42" s="3">
        <v>84606212.740388021</v>
      </c>
      <c r="D42" s="3">
        <v>520903400.93113834</v>
      </c>
      <c r="E42" s="3">
        <v>392115953.56660229</v>
      </c>
      <c r="G42" s="3"/>
      <c r="H42" s="3"/>
      <c r="I42" s="45"/>
      <c r="J42" s="45"/>
      <c r="K42" s="45"/>
      <c r="L42" s="45"/>
    </row>
    <row r="43" spans="1:12" x14ac:dyDescent="0.2">
      <c r="A43" s="1" t="s">
        <v>93</v>
      </c>
      <c r="B43" s="3">
        <v>120283737.08189087</v>
      </c>
      <c r="C43" s="3">
        <v>108237080.71855538</v>
      </c>
      <c r="D43" s="3">
        <v>557467007.87973142</v>
      </c>
      <c r="E43" s="3">
        <v>501635574.2982167</v>
      </c>
      <c r="G43" s="3"/>
      <c r="H43" s="3"/>
      <c r="I43" s="45"/>
      <c r="J43" s="45"/>
      <c r="K43" s="45"/>
      <c r="L43" s="45"/>
    </row>
    <row r="44" spans="1:12" x14ac:dyDescent="0.2">
      <c r="A44" s="1" t="s">
        <v>94</v>
      </c>
      <c r="B44" s="3">
        <v>56950486.584545769</v>
      </c>
      <c r="C44" s="3">
        <v>72659145.679440409</v>
      </c>
      <c r="D44" s="3">
        <v>263942725.1247358</v>
      </c>
      <c r="E44" s="3">
        <v>336746076.56593448</v>
      </c>
      <c r="G44" s="3"/>
      <c r="H44" s="3"/>
      <c r="I44" s="45"/>
      <c r="J44" s="45"/>
      <c r="K44" s="45"/>
      <c r="L44" s="45"/>
    </row>
    <row r="45" spans="1:12" x14ac:dyDescent="0.2">
      <c r="A45" s="21" t="s">
        <v>56</v>
      </c>
      <c r="B45" s="3">
        <v>165353.35</v>
      </c>
      <c r="C45" s="3">
        <v>173749.44</v>
      </c>
      <c r="D45" s="3">
        <v>766346.63590999995</v>
      </c>
      <c r="E45" s="3">
        <v>805259.15462399996</v>
      </c>
      <c r="G45" s="3"/>
      <c r="H45" s="3"/>
      <c r="I45" s="45"/>
      <c r="J45" s="45"/>
      <c r="K45" s="45"/>
      <c r="L45" s="45"/>
    </row>
    <row r="46" spans="1:12" x14ac:dyDescent="0.2">
      <c r="A46" s="50" t="s">
        <v>18</v>
      </c>
      <c r="B46" s="5">
        <f>SUM(B41:B45)</f>
        <v>289794044.9168247</v>
      </c>
      <c r="C46" s="5">
        <f t="shared" ref="C46" si="5">SUM(C41:C45)</f>
        <v>457405240.40838379</v>
      </c>
      <c r="D46" s="5">
        <f>SUM(D41:D45)+1</f>
        <v>1343079481.5715156</v>
      </c>
      <c r="E46" s="5">
        <f>SUM(E41:E45)-1</f>
        <v>2119890326.1966956</v>
      </c>
      <c r="G46" s="3"/>
      <c r="H46" s="3"/>
      <c r="I46" s="45"/>
      <c r="J46" s="45"/>
      <c r="K46" s="45"/>
      <c r="L46" s="45"/>
    </row>
    <row r="47" spans="1:12" hidden="1" x14ac:dyDescent="0.2">
      <c r="B47" s="3"/>
      <c r="C47" s="3"/>
      <c r="D47" s="3"/>
      <c r="E47" s="3"/>
      <c r="G47" s="3"/>
      <c r="H47" s="3"/>
      <c r="I47" s="45"/>
      <c r="J47" s="45"/>
      <c r="K47" s="45"/>
      <c r="L47" s="45"/>
    </row>
    <row r="48" spans="1:12" x14ac:dyDescent="0.2">
      <c r="A48" s="48" t="s">
        <v>19</v>
      </c>
      <c r="B48" s="4">
        <v>1295310569.3989851</v>
      </c>
      <c r="C48" s="4">
        <v>1543053292.5269141</v>
      </c>
      <c r="D48" s="4">
        <v>6003246356.0065365</v>
      </c>
      <c r="E48" s="4">
        <v>7151434788.9852352</v>
      </c>
      <c r="G48" s="3"/>
      <c r="H48" s="3"/>
      <c r="I48" s="45"/>
      <c r="J48" s="45"/>
      <c r="K48" s="45"/>
      <c r="L48" s="45"/>
    </row>
    <row r="49" spans="1:12" x14ac:dyDescent="0.2">
      <c r="A49" s="48" t="s">
        <v>20</v>
      </c>
      <c r="B49" s="4">
        <v>41914152.820000008</v>
      </c>
      <c r="C49" s="4">
        <v>44880251.790000014</v>
      </c>
      <c r="D49" s="4">
        <v>194255331.65957204</v>
      </c>
      <c r="E49" s="4">
        <v>208002014.94593406</v>
      </c>
      <c r="G49" s="3"/>
      <c r="H49" s="3"/>
      <c r="I49" s="45"/>
      <c r="J49" s="45"/>
      <c r="K49" s="45"/>
      <c r="L49" s="45"/>
    </row>
    <row r="50" spans="1:12" x14ac:dyDescent="0.2">
      <c r="A50" s="48" t="s">
        <v>93</v>
      </c>
      <c r="B50" s="4">
        <v>4723010.8854035111</v>
      </c>
      <c r="C50" s="4">
        <v>3679908.1184996399</v>
      </c>
      <c r="D50" s="4">
        <v>21889266.24949111</v>
      </c>
      <c r="E50" s="4">
        <v>17054902.165998429</v>
      </c>
      <c r="G50" s="3"/>
      <c r="H50" s="3"/>
      <c r="I50" s="45"/>
      <c r="J50" s="45"/>
      <c r="K50" s="45"/>
      <c r="L50" s="45"/>
    </row>
    <row r="51" spans="1:12" x14ac:dyDescent="0.2">
      <c r="A51" s="48" t="s">
        <v>92</v>
      </c>
      <c r="B51" s="4">
        <v>4592618.7300000004</v>
      </c>
      <c r="C51" s="4">
        <v>3478830.26</v>
      </c>
      <c r="D51" s="4">
        <v>21284950.766058002</v>
      </c>
      <c r="E51" s="4">
        <v>16122986.722995998</v>
      </c>
      <c r="G51" s="3"/>
      <c r="H51" s="3"/>
      <c r="I51" s="45"/>
      <c r="J51" s="45"/>
      <c r="K51" s="45"/>
      <c r="L51" s="45"/>
    </row>
    <row r="52" spans="1:12" hidden="1" x14ac:dyDescent="0.2">
      <c r="A52" s="48" t="s">
        <v>95</v>
      </c>
      <c r="B52" s="4">
        <v>0</v>
      </c>
      <c r="C52" s="4">
        <v>0</v>
      </c>
      <c r="D52" s="4">
        <v>0</v>
      </c>
      <c r="E52" s="4">
        <v>0</v>
      </c>
      <c r="G52" s="3"/>
      <c r="H52" s="3"/>
      <c r="I52" s="45"/>
      <c r="J52" s="45"/>
      <c r="K52" s="45"/>
      <c r="L52" s="45"/>
    </row>
    <row r="53" spans="1:12" x14ac:dyDescent="0.2">
      <c r="A53" s="48" t="s">
        <v>21</v>
      </c>
      <c r="B53" s="4">
        <v>86210917.770000011</v>
      </c>
      <c r="C53" s="4">
        <v>42421794.300000004</v>
      </c>
      <c r="D53" s="4">
        <v>399553119.49684203</v>
      </c>
      <c r="E53" s="4">
        <v>196608046.86278</v>
      </c>
      <c r="G53" s="3"/>
      <c r="H53" s="3"/>
      <c r="I53" s="45"/>
      <c r="J53" s="45"/>
      <c r="K53" s="45"/>
      <c r="L53" s="45"/>
    </row>
    <row r="54" spans="1:12" x14ac:dyDescent="0.2">
      <c r="A54" s="53" t="s">
        <v>57</v>
      </c>
      <c r="B54" s="4">
        <v>5622478.3699999992</v>
      </c>
      <c r="C54" s="4">
        <v>3034973.6399999997</v>
      </c>
      <c r="D54" s="4">
        <v>26057938.253601994</v>
      </c>
      <c r="E54" s="4">
        <v>14065888.831943998</v>
      </c>
      <c r="G54" s="3"/>
      <c r="H54" s="3"/>
      <c r="I54" s="45"/>
      <c r="J54" s="45"/>
      <c r="K54" s="45"/>
      <c r="L54" s="45"/>
    </row>
    <row r="55" spans="1:12" x14ac:dyDescent="0.2">
      <c r="A55" s="53" t="s">
        <v>149</v>
      </c>
      <c r="B55" s="4">
        <v>124929010.55570726</v>
      </c>
      <c r="C55" s="4">
        <v>0</v>
      </c>
      <c r="D55" s="4">
        <v>578995992.32148087</v>
      </c>
      <c r="E55" s="4">
        <v>0</v>
      </c>
      <c r="G55" s="3"/>
      <c r="H55" s="3"/>
      <c r="I55" s="45"/>
      <c r="J55" s="45"/>
      <c r="K55" s="45"/>
      <c r="L55" s="45"/>
    </row>
    <row r="56" spans="1:12" x14ac:dyDescent="0.2">
      <c r="A56" s="50" t="s">
        <v>22</v>
      </c>
      <c r="B56" s="5">
        <f>SUM(B48:B55)</f>
        <v>1563302758.5300956</v>
      </c>
      <c r="C56" s="5">
        <f t="shared" ref="C56:E56" si="6">SUM(C48:C55)</f>
        <v>1640549050.6354139</v>
      </c>
      <c r="D56" s="5">
        <f t="shared" si="6"/>
        <v>7245282954.753582</v>
      </c>
      <c r="E56" s="5">
        <f t="shared" si="6"/>
        <v>7603288628.5148878</v>
      </c>
      <c r="G56" s="3"/>
      <c r="H56" s="3"/>
      <c r="I56" s="45"/>
      <c r="J56" s="45"/>
      <c r="K56" s="45"/>
      <c r="L56" s="45"/>
    </row>
    <row r="57" spans="1:12" hidden="1" x14ac:dyDescent="0.2">
      <c r="B57" s="3"/>
      <c r="C57" s="3"/>
      <c r="D57" s="3"/>
      <c r="E57" s="3"/>
      <c r="G57" s="3"/>
      <c r="H57" s="3"/>
      <c r="I57" s="45"/>
      <c r="J57" s="45"/>
      <c r="K57" s="45"/>
      <c r="L57" s="45"/>
    </row>
    <row r="58" spans="1:12" ht="12" thickBot="1" x14ac:dyDescent="0.25">
      <c r="A58" s="50" t="s">
        <v>96</v>
      </c>
      <c r="B58" s="6">
        <v>2389881322.5098157</v>
      </c>
      <c r="C58" s="6">
        <v>2560534776.7284818</v>
      </c>
      <c r="D58" s="6">
        <v>11076143963.943996</v>
      </c>
      <c r="E58" s="6">
        <v>11867054470.665821</v>
      </c>
      <c r="G58" s="3"/>
      <c r="H58" s="3"/>
    </row>
    <row r="59" spans="1:12" ht="12" hidden="1" thickTop="1" x14ac:dyDescent="0.2">
      <c r="C59" s="52"/>
      <c r="D59" s="52"/>
      <c r="E59" s="52"/>
    </row>
    <row r="60" spans="1:12" hidden="1" x14ac:dyDescent="0.2">
      <c r="C60" s="52"/>
      <c r="D60" s="52"/>
      <c r="E60" s="52"/>
    </row>
    <row r="61" spans="1:12" ht="12" thickTop="1" x14ac:dyDescent="0.2">
      <c r="A61" s="48" t="s">
        <v>151</v>
      </c>
      <c r="B61" s="4"/>
      <c r="C61" s="4"/>
      <c r="D61" s="4"/>
      <c r="E61" s="4"/>
      <c r="G61" s="3"/>
      <c r="H61" s="3"/>
      <c r="I61" s="45"/>
      <c r="J61" s="45"/>
      <c r="K61" s="45"/>
      <c r="L61" s="45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zoomScale="90" zoomScaleNormal="90" workbookViewId="0">
      <selection activeCell="C42" sqref="C42"/>
    </sheetView>
  </sheetViews>
  <sheetFormatPr defaultColWidth="9" defaultRowHeight="11.25" x14ac:dyDescent="0.2"/>
  <cols>
    <col min="1" max="1" width="33.7109375" style="21" customWidth="1"/>
    <col min="2" max="2" width="21.7109375" style="21" customWidth="1"/>
    <col min="3" max="3" width="21.5703125" style="21" customWidth="1"/>
    <col min="4" max="4" width="20" style="21" customWidth="1"/>
    <col min="5" max="5" width="21" style="21" customWidth="1"/>
    <col min="6" max="6" width="2.140625" style="21" customWidth="1"/>
    <col min="7" max="7" width="36.5703125" style="21" customWidth="1"/>
    <col min="8" max="8" width="5.85546875" style="21" bestFit="1" customWidth="1"/>
    <col min="9" max="9" width="9" style="21"/>
    <col min="10" max="10" width="5.85546875" style="21" bestFit="1" customWidth="1"/>
    <col min="11" max="16384" width="9" style="21"/>
  </cols>
  <sheetData>
    <row r="1" spans="1:7" x14ac:dyDescent="0.2">
      <c r="A1" s="43" t="s">
        <v>0</v>
      </c>
      <c r="G1" s="55"/>
    </row>
    <row r="2" spans="1:7" x14ac:dyDescent="0.2">
      <c r="A2" s="28" t="s">
        <v>131</v>
      </c>
    </row>
    <row r="3" spans="1:7" x14ac:dyDescent="0.2">
      <c r="A3" s="39" t="s">
        <v>48</v>
      </c>
    </row>
    <row r="4" spans="1:7" x14ac:dyDescent="0.2">
      <c r="A4" s="56"/>
      <c r="B4" s="57"/>
      <c r="C4" s="57"/>
    </row>
    <row r="5" spans="1:7" ht="27" x14ac:dyDescent="0.35">
      <c r="A5" s="58"/>
      <c r="B5" s="54" t="s">
        <v>126</v>
      </c>
      <c r="C5" s="54" t="s">
        <v>127</v>
      </c>
      <c r="D5" s="54" t="s">
        <v>126</v>
      </c>
      <c r="E5" s="54" t="s">
        <v>127</v>
      </c>
    </row>
    <row r="6" spans="1:7" x14ac:dyDescent="0.2">
      <c r="A6" s="58"/>
      <c r="B6" s="18" t="s">
        <v>116</v>
      </c>
      <c r="C6" s="19" t="s">
        <v>23</v>
      </c>
      <c r="D6" s="18" t="s">
        <v>116</v>
      </c>
      <c r="E6" s="19" t="s">
        <v>23</v>
      </c>
    </row>
    <row r="7" spans="1:7" x14ac:dyDescent="0.2">
      <c r="A7" s="58"/>
      <c r="B7" s="88" t="s">
        <v>58</v>
      </c>
      <c r="C7" s="88" t="s">
        <v>58</v>
      </c>
      <c r="D7" s="47" t="s">
        <v>59</v>
      </c>
      <c r="E7" s="47" t="s">
        <v>59</v>
      </c>
    </row>
    <row r="8" spans="1:7" x14ac:dyDescent="0.2">
      <c r="A8" s="58"/>
      <c r="B8" s="59"/>
      <c r="C8" s="59"/>
      <c r="D8" s="115" t="s">
        <v>60</v>
      </c>
      <c r="E8" s="115"/>
    </row>
    <row r="9" spans="1:7" x14ac:dyDescent="0.2">
      <c r="A9" s="58" t="s">
        <v>119</v>
      </c>
      <c r="B9" s="60">
        <v>5361328254.4099989</v>
      </c>
      <c r="C9" s="60">
        <v>3348256153.2299995</v>
      </c>
      <c r="D9" s="60">
        <v>24847611927.88858</v>
      </c>
      <c r="E9" s="60">
        <v>15517827967.759756</v>
      </c>
      <c r="G9" s="60"/>
    </row>
    <row r="10" spans="1:7" x14ac:dyDescent="0.2">
      <c r="A10" s="58" t="s">
        <v>24</v>
      </c>
      <c r="B10" s="60">
        <v>-4810274622.2280254</v>
      </c>
      <c r="C10" s="60">
        <v>-3141182173.5386276</v>
      </c>
      <c r="D10" s="60">
        <v>-22293698764.178005</v>
      </c>
      <c r="E10" s="60">
        <v>-14558122902.482122</v>
      </c>
      <c r="G10" s="60"/>
    </row>
    <row r="11" spans="1:7" hidden="1" x14ac:dyDescent="0.2">
      <c r="A11" s="58"/>
      <c r="B11" s="60"/>
      <c r="C11" s="60"/>
      <c r="D11" s="60"/>
      <c r="E11" s="60"/>
      <c r="G11" s="60"/>
    </row>
    <row r="12" spans="1:7" x14ac:dyDescent="0.2">
      <c r="A12" s="38" t="s">
        <v>120</v>
      </c>
      <c r="B12" s="7">
        <f>SUM(B9:B11)</f>
        <v>551053632.18197346</v>
      </c>
      <c r="C12" s="7">
        <f t="shared" ref="C12:E12" si="0">SUM(C9:C11)</f>
        <v>207073979.69137192</v>
      </c>
      <c r="D12" s="7">
        <f t="shared" si="0"/>
        <v>2553913163.7105751</v>
      </c>
      <c r="E12" s="7">
        <f t="shared" si="0"/>
        <v>959705065.27763367</v>
      </c>
      <c r="G12" s="60"/>
    </row>
    <row r="13" spans="1:7" hidden="1" x14ac:dyDescent="0.2">
      <c r="A13" s="58"/>
      <c r="B13" s="60"/>
      <c r="C13" s="60"/>
      <c r="D13" s="60"/>
      <c r="E13" s="60"/>
      <c r="G13" s="60"/>
    </row>
    <row r="14" spans="1:7" x14ac:dyDescent="0.2">
      <c r="A14" s="21" t="s">
        <v>97</v>
      </c>
      <c r="B14" s="60">
        <v>-244381904.41706461</v>
      </c>
      <c r="C14" s="60">
        <v>-233309032.26676607</v>
      </c>
      <c r="D14" s="60">
        <v>-1132612374.2113276</v>
      </c>
      <c r="E14" s="60">
        <v>-1081294040.9435539</v>
      </c>
      <c r="G14" s="60"/>
    </row>
    <row r="15" spans="1:7" x14ac:dyDescent="0.2">
      <c r="A15" s="21" t="s">
        <v>26</v>
      </c>
      <c r="B15" s="60">
        <v>231511854.72935116</v>
      </c>
      <c r="C15" s="60">
        <v>23918588.648485094</v>
      </c>
      <c r="D15" s="60">
        <v>1072964841.9286509</v>
      </c>
      <c r="E15" s="60">
        <v>110853090.95026901</v>
      </c>
      <c r="G15" s="60"/>
    </row>
    <row r="16" spans="1:7" x14ac:dyDescent="0.2">
      <c r="A16" s="21" t="s">
        <v>25</v>
      </c>
      <c r="B16" s="60">
        <v>-273868094.61317825</v>
      </c>
      <c r="C16" s="60">
        <v>-104216986.53441261</v>
      </c>
      <c r="D16" s="60">
        <v>-1269269071.2942359</v>
      </c>
      <c r="E16" s="60">
        <v>-483004045.79238868</v>
      </c>
      <c r="G16" s="60"/>
    </row>
    <row r="17" spans="1:7" hidden="1" x14ac:dyDescent="0.2">
      <c r="A17" s="58"/>
      <c r="B17" s="60"/>
      <c r="C17" s="60"/>
      <c r="D17" s="60"/>
      <c r="E17" s="60"/>
    </row>
    <row r="18" spans="1:7" x14ac:dyDescent="0.2">
      <c r="A18" s="38" t="s">
        <v>98</v>
      </c>
      <c r="B18" s="7">
        <f>SUM(B12:B17)</f>
        <v>264315487.88108182</v>
      </c>
      <c r="C18" s="7">
        <f t="shared" ref="C18:E18" si="1">SUM(C12:C17)</f>
        <v>-106533450.46132167</v>
      </c>
      <c r="D18" s="7">
        <f t="shared" si="1"/>
        <v>1224996560.1336625</v>
      </c>
      <c r="E18" s="7">
        <f t="shared" si="1"/>
        <v>-493739930.50803995</v>
      </c>
      <c r="G18" s="60"/>
    </row>
    <row r="19" spans="1:7" hidden="1" x14ac:dyDescent="0.2">
      <c r="A19" s="58"/>
      <c r="B19" s="60"/>
      <c r="C19" s="60"/>
      <c r="D19" s="60"/>
      <c r="E19" s="60"/>
      <c r="G19" s="60"/>
    </row>
    <row r="20" spans="1:7" hidden="1" x14ac:dyDescent="0.2">
      <c r="A20" s="58"/>
      <c r="B20" s="60"/>
      <c r="C20" s="60"/>
      <c r="D20" s="60"/>
      <c r="E20" s="60"/>
      <c r="G20" s="60"/>
    </row>
    <row r="21" spans="1:7" x14ac:dyDescent="0.2">
      <c r="A21" s="21" t="s">
        <v>61</v>
      </c>
      <c r="B21" s="60">
        <v>-118440141.11388178</v>
      </c>
      <c r="C21" s="60">
        <v>-71830429.795719296</v>
      </c>
      <c r="D21" s="60">
        <v>-548922678.00639653</v>
      </c>
      <c r="E21" s="60">
        <v>-332905307.93124062</v>
      </c>
      <c r="G21" s="60"/>
    </row>
    <row r="22" spans="1:7" x14ac:dyDescent="0.2">
      <c r="A22" s="21" t="s">
        <v>62</v>
      </c>
      <c r="B22" s="60">
        <v>53908706.070000008</v>
      </c>
      <c r="C22" s="60">
        <v>19778380.489999998</v>
      </c>
      <c r="D22" s="60">
        <v>249845289.15202203</v>
      </c>
      <c r="E22" s="60">
        <v>91664882.218953982</v>
      </c>
      <c r="G22" s="60"/>
    </row>
    <row r="23" spans="1:7" x14ac:dyDescent="0.2">
      <c r="A23" s="21" t="s">
        <v>63</v>
      </c>
      <c r="B23" s="60">
        <v>15623655.453881979</v>
      </c>
      <c r="C23" s="60">
        <v>6082693.753810674</v>
      </c>
      <c r="D23" s="60">
        <v>72409393.566561416</v>
      </c>
      <c r="E23" s="60">
        <v>28190851.471410949</v>
      </c>
      <c r="G23" s="60"/>
    </row>
    <row r="24" spans="1:7" hidden="1" x14ac:dyDescent="0.2">
      <c r="A24" s="58"/>
      <c r="B24" s="60"/>
      <c r="C24" s="60"/>
      <c r="D24" s="60"/>
      <c r="E24" s="60"/>
      <c r="G24" s="60"/>
    </row>
    <row r="25" spans="1:7" x14ac:dyDescent="0.2">
      <c r="A25" s="38" t="s">
        <v>65</v>
      </c>
      <c r="B25" s="7">
        <f>SUM(B18:B24)</f>
        <v>215407708.29108202</v>
      </c>
      <c r="C25" s="7">
        <f t="shared" ref="C25:E25" si="2">SUM(C18:C24)</f>
        <v>-152502806.01323029</v>
      </c>
      <c r="D25" s="7">
        <f t="shared" si="2"/>
        <v>998328564.84584939</v>
      </c>
      <c r="E25" s="7">
        <f t="shared" si="2"/>
        <v>-706789504.74891555</v>
      </c>
      <c r="G25" s="60"/>
    </row>
    <row r="26" spans="1:7" hidden="1" x14ac:dyDescent="0.2">
      <c r="A26" s="58"/>
      <c r="B26" s="60"/>
      <c r="C26" s="60"/>
      <c r="D26" s="60"/>
      <c r="E26" s="60"/>
      <c r="G26" s="60"/>
    </row>
    <row r="27" spans="1:7" x14ac:dyDescent="0.2">
      <c r="A27" s="21" t="s">
        <v>64</v>
      </c>
      <c r="B27" s="60">
        <v>-134915.43992784095</v>
      </c>
      <c r="C27" s="60">
        <v>-34281089.038788684</v>
      </c>
      <c r="D27" s="60">
        <v>-625279.09788957168</v>
      </c>
      <c r="E27" s="60">
        <v>-158879135.25917003</v>
      </c>
      <c r="G27" s="60"/>
    </row>
    <row r="28" spans="1:7" x14ac:dyDescent="0.2">
      <c r="A28" s="21" t="s">
        <v>150</v>
      </c>
      <c r="B28" s="60">
        <v>-124929010.55570726</v>
      </c>
      <c r="C28" s="60">
        <v>0</v>
      </c>
      <c r="D28" s="60">
        <v>-578995992.32148087</v>
      </c>
      <c r="E28" s="60">
        <v>0</v>
      </c>
      <c r="G28" s="60"/>
    </row>
    <row r="29" spans="1:7" x14ac:dyDescent="0.2">
      <c r="A29" s="113" t="s">
        <v>132</v>
      </c>
      <c r="B29" s="7">
        <f>SUM(B25:B28)</f>
        <v>90343782.295446917</v>
      </c>
      <c r="C29" s="7">
        <f t="shared" ref="C29:E29" si="3">SUM(C25:C28)</f>
        <v>-186783895.05201897</v>
      </c>
      <c r="D29" s="7">
        <f t="shared" si="3"/>
        <v>418707293.42647898</v>
      </c>
      <c r="E29" s="7">
        <f t="shared" si="3"/>
        <v>-865668640.00808561</v>
      </c>
      <c r="G29" s="60"/>
    </row>
    <row r="30" spans="1:7" x14ac:dyDescent="0.2">
      <c r="A30" s="39" t="s">
        <v>66</v>
      </c>
      <c r="B30" s="61"/>
      <c r="C30" s="61"/>
      <c r="D30" s="61"/>
      <c r="E30" s="61"/>
      <c r="G30" s="60"/>
    </row>
    <row r="31" spans="1:7" x14ac:dyDescent="0.2">
      <c r="A31" s="21" t="s">
        <v>67</v>
      </c>
      <c r="B31" s="60">
        <v>90624389.895293579</v>
      </c>
      <c r="C31" s="60">
        <v>-185855571.72846055</v>
      </c>
      <c r="D31" s="60">
        <v>420007797.40872759</v>
      </c>
      <c r="E31" s="60">
        <v>-861366232.73272324</v>
      </c>
      <c r="G31" s="61"/>
    </row>
    <row r="32" spans="1:7" x14ac:dyDescent="0.2">
      <c r="A32" s="21" t="s">
        <v>68</v>
      </c>
      <c r="B32" s="60">
        <v>-280607.59984684107</v>
      </c>
      <c r="C32" s="60">
        <v>-928323.3235583629</v>
      </c>
      <c r="D32" s="60">
        <v>-1300503.9822501696</v>
      </c>
      <c r="E32" s="60">
        <v>-4302407.2753635887</v>
      </c>
      <c r="G32" s="61"/>
    </row>
    <row r="33" spans="1:7" x14ac:dyDescent="0.2">
      <c r="A33" s="58"/>
      <c r="B33" s="60"/>
      <c r="C33" s="60"/>
      <c r="D33" s="60"/>
      <c r="E33" s="60"/>
      <c r="G33" s="61"/>
    </row>
    <row r="34" spans="1:7" x14ac:dyDescent="0.2">
      <c r="A34" s="38" t="s">
        <v>100</v>
      </c>
      <c r="B34" s="60"/>
      <c r="C34" s="60"/>
      <c r="D34" s="60"/>
      <c r="E34" s="60"/>
      <c r="G34" s="62"/>
    </row>
    <row r="35" spans="1:7" x14ac:dyDescent="0.2">
      <c r="A35" s="56" t="s">
        <v>99</v>
      </c>
      <c r="B35" s="66">
        <v>0.3412164912995771</v>
      </c>
      <c r="C35" s="66">
        <v>-0.69977835047423187</v>
      </c>
      <c r="D35" s="66">
        <v>1.58140195057702</v>
      </c>
      <c r="E35" s="66">
        <v>-3.2431927431078749</v>
      </c>
      <c r="G35" s="63"/>
    </row>
    <row r="36" spans="1:7" hidden="1" x14ac:dyDescent="0.2"/>
    <row r="37" spans="1:7" hidden="1" x14ac:dyDescent="0.2">
      <c r="B37" s="67"/>
      <c r="C37" s="67"/>
      <c r="D37" s="67"/>
      <c r="E37" s="67"/>
      <c r="G37" s="45"/>
    </row>
    <row r="38" spans="1:7" x14ac:dyDescent="0.2">
      <c r="A38" s="21" t="s">
        <v>151</v>
      </c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zoomScale="90" zoomScaleNormal="90" workbookViewId="0">
      <selection activeCell="G13" sqref="G13"/>
    </sheetView>
  </sheetViews>
  <sheetFormatPr defaultColWidth="9" defaultRowHeight="11.25" x14ac:dyDescent="0.2"/>
  <cols>
    <col min="1" max="1" width="81.85546875" style="21" customWidth="1"/>
    <col min="2" max="2" width="21.140625" style="21" customWidth="1"/>
    <col min="3" max="3" width="22.42578125" style="21" customWidth="1"/>
    <col min="4" max="4" width="22.5703125" style="21" customWidth="1"/>
    <col min="5" max="5" width="20" style="21" bestFit="1" customWidth="1"/>
    <col min="6" max="6" width="18.140625" style="21" customWidth="1"/>
    <col min="7" max="7" width="41.140625" style="53" customWidth="1"/>
    <col min="8" max="9" width="9" style="21"/>
    <col min="10" max="10" width="9.85546875" style="21" bestFit="1" customWidth="1"/>
    <col min="11" max="16384" width="9" style="21"/>
  </cols>
  <sheetData>
    <row r="1" spans="1:8" x14ac:dyDescent="0.2">
      <c r="A1" s="43" t="s">
        <v>0</v>
      </c>
      <c r="G1" s="89"/>
    </row>
    <row r="2" spans="1:8" x14ac:dyDescent="0.2">
      <c r="A2" s="83" t="s">
        <v>133</v>
      </c>
    </row>
    <row r="3" spans="1:8" x14ac:dyDescent="0.2">
      <c r="A3" s="39" t="s">
        <v>48</v>
      </c>
    </row>
    <row r="4" spans="1:8" x14ac:dyDescent="0.2">
      <c r="B4" s="64"/>
      <c r="C4" s="64"/>
    </row>
    <row r="5" spans="1:8" ht="27" x14ac:dyDescent="0.35">
      <c r="B5" s="84" t="s">
        <v>126</v>
      </c>
      <c r="C5" s="84" t="s">
        <v>128</v>
      </c>
      <c r="D5" s="84" t="s">
        <v>126</v>
      </c>
      <c r="E5" s="84" t="s">
        <v>128</v>
      </c>
      <c r="F5" s="54"/>
    </row>
    <row r="6" spans="1:8" x14ac:dyDescent="0.2">
      <c r="B6" s="18" t="s">
        <v>116</v>
      </c>
      <c r="C6" s="19" t="s">
        <v>23</v>
      </c>
      <c r="D6" s="18" t="s">
        <v>116</v>
      </c>
      <c r="E6" s="19" t="s">
        <v>23</v>
      </c>
      <c r="F6" s="18"/>
    </row>
    <row r="7" spans="1:8" x14ac:dyDescent="0.2">
      <c r="B7" s="107" t="s">
        <v>58</v>
      </c>
      <c r="C7" s="107" t="s">
        <v>58</v>
      </c>
      <c r="D7" s="107" t="s">
        <v>59</v>
      </c>
      <c r="E7" s="107" t="s">
        <v>59</v>
      </c>
      <c r="F7" s="47"/>
    </row>
    <row r="8" spans="1:8" x14ac:dyDescent="0.2">
      <c r="A8" s="37"/>
      <c r="D8" s="115" t="s">
        <v>60</v>
      </c>
      <c r="E8" s="115"/>
      <c r="F8" s="106"/>
    </row>
    <row r="9" spans="1:8" ht="18.75" customHeight="1" x14ac:dyDescent="0.35">
      <c r="A9" s="87" t="s">
        <v>132</v>
      </c>
      <c r="B9" s="108">
        <v>90343782.295446917</v>
      </c>
      <c r="C9" s="108">
        <v>-186783895.05201897</v>
      </c>
      <c r="D9" s="108">
        <v>418707293.42647898</v>
      </c>
      <c r="E9" s="108">
        <v>-865668640.00808561</v>
      </c>
      <c r="F9" s="108"/>
      <c r="G9" s="109"/>
      <c r="H9" s="45"/>
    </row>
    <row r="10" spans="1:8" x14ac:dyDescent="0.2">
      <c r="A10" s="87"/>
      <c r="B10" s="110"/>
      <c r="C10" s="110"/>
      <c r="D10" s="110"/>
      <c r="E10" s="110"/>
      <c r="F10" s="110"/>
      <c r="G10" s="109"/>
      <c r="H10" s="45"/>
    </row>
    <row r="11" spans="1:8" x14ac:dyDescent="0.2">
      <c r="A11" s="87" t="s">
        <v>27</v>
      </c>
      <c r="B11" s="110"/>
      <c r="C11" s="110"/>
      <c r="D11" s="110"/>
      <c r="E11" s="110"/>
      <c r="F11" s="110"/>
      <c r="G11" s="109"/>
      <c r="H11" s="45"/>
    </row>
    <row r="12" spans="1:8" x14ac:dyDescent="0.2">
      <c r="A12" s="85" t="s">
        <v>102</v>
      </c>
      <c r="B12" s="110"/>
      <c r="C12" s="110"/>
      <c r="D12" s="110"/>
      <c r="E12" s="110"/>
      <c r="F12" s="110"/>
      <c r="G12" s="109"/>
      <c r="H12" s="45"/>
    </row>
    <row r="13" spans="1:8" x14ac:dyDescent="0.2">
      <c r="A13" s="86" t="s">
        <v>148</v>
      </c>
      <c r="B13" s="110">
        <v>-25763995.02</v>
      </c>
      <c r="C13" s="110">
        <v>23600512.319999997</v>
      </c>
      <c r="D13" s="110">
        <v>-119405811.319692</v>
      </c>
      <c r="E13" s="110">
        <v>109378937.33827198</v>
      </c>
      <c r="F13" s="110"/>
      <c r="G13" s="109"/>
      <c r="H13" s="45"/>
    </row>
    <row r="14" spans="1:8" hidden="1" x14ac:dyDescent="0.2">
      <c r="A14" s="37"/>
      <c r="B14" s="110"/>
      <c r="C14" s="110"/>
      <c r="D14" s="110"/>
      <c r="E14" s="110"/>
      <c r="F14" s="110"/>
      <c r="G14" s="109"/>
      <c r="H14" s="45"/>
    </row>
    <row r="15" spans="1:8" x14ac:dyDescent="0.2">
      <c r="A15" s="87" t="s">
        <v>114</v>
      </c>
      <c r="B15" s="111">
        <v>-25763995.02</v>
      </c>
      <c r="C15" s="111">
        <v>23600512.319999997</v>
      </c>
      <c r="D15" s="111">
        <v>-119405811.319692</v>
      </c>
      <c r="E15" s="111">
        <v>109378937.33827198</v>
      </c>
      <c r="F15" s="111"/>
      <c r="G15" s="109"/>
      <c r="H15" s="45"/>
    </row>
    <row r="16" spans="1:8" x14ac:dyDescent="0.2">
      <c r="A16" s="87"/>
      <c r="B16" s="111"/>
      <c r="C16" s="111"/>
      <c r="D16" s="111"/>
      <c r="E16" s="111"/>
      <c r="F16" s="111"/>
      <c r="G16" s="109"/>
      <c r="H16" s="45"/>
    </row>
    <row r="17" spans="1:8" x14ac:dyDescent="0.2">
      <c r="A17" s="76" t="s">
        <v>69</v>
      </c>
      <c r="B17" s="3"/>
      <c r="C17" s="3"/>
      <c r="D17" s="3"/>
      <c r="E17" s="3"/>
      <c r="F17" s="3"/>
      <c r="G17" s="109"/>
      <c r="H17" s="45"/>
    </row>
    <row r="18" spans="1:8" x14ac:dyDescent="0.2">
      <c r="A18" s="37" t="s">
        <v>109</v>
      </c>
      <c r="B18" s="110">
        <v>1659338.8934314374</v>
      </c>
      <c r="C18" s="110">
        <v>6713304.1228815848</v>
      </c>
      <c r="D18" s="110">
        <v>7690372.0354973394</v>
      </c>
      <c r="E18" s="110">
        <v>31113479.287906993</v>
      </c>
      <c r="F18" s="110"/>
      <c r="G18" s="109"/>
      <c r="H18" s="45"/>
    </row>
    <row r="19" spans="1:8" x14ac:dyDescent="0.2">
      <c r="A19" s="37" t="s">
        <v>108</v>
      </c>
      <c r="B19" s="110">
        <v>0</v>
      </c>
      <c r="C19" s="110">
        <v>233240214.82356367</v>
      </c>
      <c r="D19" s="110">
        <v>0</v>
      </c>
      <c r="E19" s="110">
        <v>1080975099.6212881</v>
      </c>
      <c r="F19" s="110"/>
      <c r="G19" s="109"/>
      <c r="H19" s="45"/>
    </row>
    <row r="20" spans="1:8" x14ac:dyDescent="0.2">
      <c r="A20" s="74" t="s">
        <v>103</v>
      </c>
      <c r="B20" s="110">
        <v>0</v>
      </c>
      <c r="C20" s="110">
        <v>-37331164.371955462</v>
      </c>
      <c r="D20" s="110">
        <v>0</v>
      </c>
      <c r="E20" s="110">
        <v>-173015014.39826477</v>
      </c>
      <c r="F20" s="110"/>
      <c r="G20" s="109"/>
      <c r="H20" s="45"/>
    </row>
    <row r="21" spans="1:8" hidden="1" x14ac:dyDescent="0.2">
      <c r="A21" s="37" t="s">
        <v>71</v>
      </c>
      <c r="B21" s="110">
        <v>0</v>
      </c>
      <c r="C21" s="110">
        <v>0</v>
      </c>
      <c r="D21" s="110">
        <v>0</v>
      </c>
      <c r="E21" s="110">
        <v>0</v>
      </c>
      <c r="F21" s="110"/>
      <c r="G21" s="109"/>
      <c r="H21" s="45"/>
    </row>
    <row r="22" spans="1:8" hidden="1" x14ac:dyDescent="0.2">
      <c r="A22" s="37"/>
      <c r="B22" s="110">
        <v>0</v>
      </c>
      <c r="C22" s="110">
        <v>0</v>
      </c>
      <c r="D22" s="110">
        <v>0</v>
      </c>
      <c r="E22" s="110">
        <v>0</v>
      </c>
      <c r="F22" s="110"/>
      <c r="G22" s="109"/>
      <c r="H22" s="45"/>
    </row>
    <row r="23" spans="1:8" hidden="1" x14ac:dyDescent="0.2">
      <c r="A23" s="37"/>
      <c r="B23" s="110"/>
      <c r="C23" s="110"/>
      <c r="D23" s="110"/>
      <c r="E23" s="110"/>
      <c r="F23" s="110"/>
      <c r="G23" s="109"/>
      <c r="H23" s="45"/>
    </row>
    <row r="24" spans="1:8" ht="22.5" x14ac:dyDescent="0.2">
      <c r="A24" s="75" t="s">
        <v>145</v>
      </c>
      <c r="B24" s="111">
        <v>1659338.8934314374</v>
      </c>
      <c r="C24" s="111">
        <v>202622354.5744898</v>
      </c>
      <c r="D24" s="111">
        <v>7690372.0354973394</v>
      </c>
      <c r="E24" s="111">
        <v>939073564.51093018</v>
      </c>
      <c r="F24" s="111"/>
      <c r="G24" s="109"/>
      <c r="H24" s="45"/>
    </row>
    <row r="25" spans="1:8" hidden="1" x14ac:dyDescent="0.2">
      <c r="A25" s="87"/>
      <c r="B25" s="111"/>
      <c r="C25" s="111"/>
      <c r="D25" s="111"/>
      <c r="E25" s="111"/>
      <c r="F25" s="111"/>
      <c r="G25" s="109"/>
      <c r="H25" s="45"/>
    </row>
    <row r="26" spans="1:8" x14ac:dyDescent="0.2">
      <c r="A26" s="75" t="s">
        <v>146</v>
      </c>
      <c r="B26" s="111">
        <v>-24104656.126568563</v>
      </c>
      <c r="C26" s="111">
        <v>226222866.89448979</v>
      </c>
      <c r="D26" s="111">
        <v>-111715439.28419466</v>
      </c>
      <c r="E26" s="111">
        <v>1048452501.8492022</v>
      </c>
      <c r="F26" s="111"/>
      <c r="G26" s="109"/>
      <c r="H26" s="45"/>
    </row>
    <row r="27" spans="1:8" ht="13.5" x14ac:dyDescent="0.35">
      <c r="A27" s="75" t="s">
        <v>147</v>
      </c>
      <c r="B27" s="112">
        <v>66239126.168878354</v>
      </c>
      <c r="C27" s="112">
        <v>39438971.842470825</v>
      </c>
      <c r="D27" s="112">
        <v>306991854.14228433</v>
      </c>
      <c r="E27" s="112">
        <v>182783861.84111655</v>
      </c>
      <c r="F27" s="112"/>
      <c r="G27" s="109"/>
      <c r="H27" s="45"/>
    </row>
    <row r="28" spans="1:8" x14ac:dyDescent="0.2">
      <c r="A28" s="85" t="s">
        <v>66</v>
      </c>
      <c r="B28" s="110"/>
      <c r="C28" s="110"/>
      <c r="D28" s="110"/>
      <c r="E28" s="110"/>
      <c r="F28" s="110"/>
      <c r="G28" s="109"/>
      <c r="H28" s="45"/>
    </row>
    <row r="29" spans="1:8" x14ac:dyDescent="0.2">
      <c r="A29" s="37" t="s">
        <v>67</v>
      </c>
      <c r="B29" s="110">
        <v>66519733.768725015</v>
      </c>
      <c r="C29" s="110">
        <v>40367295.166029245</v>
      </c>
      <c r="D29" s="110">
        <v>308292358.12453294</v>
      </c>
      <c r="E29" s="110">
        <v>187086269.11647892</v>
      </c>
      <c r="F29" s="110"/>
      <c r="G29" s="109"/>
      <c r="H29" s="45"/>
    </row>
    <row r="30" spans="1:8" x14ac:dyDescent="0.2">
      <c r="A30" s="37" t="s">
        <v>68</v>
      </c>
      <c r="B30" s="110">
        <v>-280607.59984684107</v>
      </c>
      <c r="C30" s="110">
        <v>-928323.3235583629</v>
      </c>
      <c r="D30" s="110">
        <v>-1300503.9822501696</v>
      </c>
      <c r="E30" s="110">
        <v>-4302407.2753635887</v>
      </c>
      <c r="F30" s="110"/>
      <c r="G30" s="109"/>
      <c r="H30" s="45"/>
    </row>
    <row r="31" spans="1:8" hidden="1" x14ac:dyDescent="0.2">
      <c r="A31" s="37"/>
      <c r="B31" s="110">
        <v>0</v>
      </c>
      <c r="C31" s="110">
        <v>0</v>
      </c>
      <c r="D31" s="110">
        <v>0</v>
      </c>
      <c r="E31" s="110">
        <v>0</v>
      </c>
      <c r="F31" s="110"/>
      <c r="G31" s="109"/>
      <c r="H31" s="45"/>
    </row>
    <row r="32" spans="1:8" ht="13.5" x14ac:dyDescent="0.35">
      <c r="A32" s="87" t="s">
        <v>144</v>
      </c>
      <c r="B32" s="108">
        <v>66239126.168878175</v>
      </c>
      <c r="C32" s="108">
        <v>39438971.842470884</v>
      </c>
      <c r="D32" s="108">
        <v>306991854.14228278</v>
      </c>
      <c r="E32" s="108">
        <v>182783861.84111533</v>
      </c>
      <c r="F32" s="108"/>
      <c r="G32" s="109"/>
      <c r="H32" s="45"/>
    </row>
    <row r="35" spans="2:5" x14ac:dyDescent="0.2">
      <c r="B35" s="67"/>
      <c r="C35" s="67"/>
      <c r="D35" s="67"/>
      <c r="E35" s="67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9"/>
  <sheetViews>
    <sheetView zoomScale="90" zoomScaleNormal="90" workbookViewId="0">
      <selection activeCell="J35" sqref="J35"/>
    </sheetView>
  </sheetViews>
  <sheetFormatPr defaultColWidth="9" defaultRowHeight="11.25" x14ac:dyDescent="0.2"/>
  <cols>
    <col min="1" max="1" width="62.140625" style="31" customWidth="1"/>
    <col min="2" max="2" width="20.140625" style="3" customWidth="1"/>
    <col min="3" max="3" width="19" style="3" customWidth="1"/>
    <col min="4" max="4" width="20.28515625" style="21" customWidth="1"/>
    <col min="5" max="5" width="19.7109375" style="21" customWidth="1"/>
    <col min="6" max="16384" width="9" style="21"/>
  </cols>
  <sheetData>
    <row r="1" spans="1:5" x14ac:dyDescent="0.2">
      <c r="A1" s="43" t="s">
        <v>0</v>
      </c>
    </row>
    <row r="2" spans="1:5" x14ac:dyDescent="0.2">
      <c r="A2" s="28" t="s">
        <v>134</v>
      </c>
    </row>
    <row r="3" spans="1:5" x14ac:dyDescent="0.2">
      <c r="A3" s="39" t="s">
        <v>48</v>
      </c>
    </row>
    <row r="4" spans="1:5" x14ac:dyDescent="0.2">
      <c r="A4" s="30"/>
    </row>
    <row r="5" spans="1:5" x14ac:dyDescent="0.2">
      <c r="B5" s="26" t="s">
        <v>124</v>
      </c>
      <c r="C5" s="26" t="s">
        <v>101</v>
      </c>
      <c r="D5" s="26" t="s">
        <v>124</v>
      </c>
      <c r="E5" s="26" t="s">
        <v>101</v>
      </c>
    </row>
    <row r="6" spans="1:5" x14ac:dyDescent="0.2">
      <c r="B6" s="18" t="s">
        <v>116</v>
      </c>
      <c r="C6" s="18" t="s">
        <v>23</v>
      </c>
      <c r="D6" s="18" t="s">
        <v>116</v>
      </c>
      <c r="E6" s="18" t="s">
        <v>23</v>
      </c>
    </row>
    <row r="7" spans="1:5" x14ac:dyDescent="0.2">
      <c r="B7" s="32" t="s">
        <v>58</v>
      </c>
      <c r="C7" s="32" t="s">
        <v>58</v>
      </c>
      <c r="D7" s="32" t="s">
        <v>59</v>
      </c>
      <c r="E7" s="32" t="s">
        <v>59</v>
      </c>
    </row>
    <row r="8" spans="1:5" x14ac:dyDescent="0.2">
      <c r="B8" s="33"/>
      <c r="C8" s="33"/>
      <c r="D8" s="114" t="s">
        <v>60</v>
      </c>
      <c r="E8" s="114"/>
    </row>
    <row r="9" spans="1:5" ht="12" thickBot="1" x14ac:dyDescent="0.25">
      <c r="A9" s="44" t="s">
        <v>65</v>
      </c>
      <c r="B9" s="34">
        <v>215407708.29108202</v>
      </c>
      <c r="C9" s="34">
        <v>-152502806.01323029</v>
      </c>
      <c r="D9" s="34">
        <v>998328564.84584939</v>
      </c>
      <c r="E9" s="34">
        <v>-706789504.74891555</v>
      </c>
    </row>
    <row r="10" spans="1:5" ht="12" thickTop="1" x14ac:dyDescent="0.2">
      <c r="A10" s="21"/>
      <c r="B10" s="35"/>
      <c r="C10" s="35"/>
      <c r="D10" s="35"/>
      <c r="E10" s="35"/>
    </row>
    <row r="11" spans="1:5" x14ac:dyDescent="0.2">
      <c r="A11" s="39" t="s">
        <v>30</v>
      </c>
      <c r="B11" s="36"/>
      <c r="C11" s="36"/>
      <c r="D11" s="36"/>
      <c r="E11" s="36"/>
    </row>
    <row r="12" spans="1:5" x14ac:dyDescent="0.2">
      <c r="A12" s="21" t="s">
        <v>110</v>
      </c>
      <c r="B12" s="35">
        <v>140440035.63</v>
      </c>
      <c r="C12" s="35">
        <v>121267412.16</v>
      </c>
      <c r="D12" s="35">
        <v>650883389.13079798</v>
      </c>
      <c r="E12" s="35">
        <v>562025949.39673591</v>
      </c>
    </row>
    <row r="13" spans="1:5" x14ac:dyDescent="0.2">
      <c r="A13" s="20" t="s">
        <v>111</v>
      </c>
      <c r="B13" s="35">
        <v>8111426.1529281419</v>
      </c>
      <c r="C13" s="35">
        <v>7724983.186131034</v>
      </c>
      <c r="D13" s="35">
        <v>37593215.648360766</v>
      </c>
      <c r="E13" s="35">
        <v>35802206.074442886</v>
      </c>
    </row>
    <row r="14" spans="1:5" x14ac:dyDescent="0.2">
      <c r="A14" s="20" t="s">
        <v>121</v>
      </c>
      <c r="B14" s="35">
        <v>13716881.569677304</v>
      </c>
      <c r="C14" s="35">
        <v>4247835.2299999986</v>
      </c>
      <c r="D14" s="35">
        <v>63572259.32282643</v>
      </c>
      <c r="E14" s="35">
        <v>19687017.156957991</v>
      </c>
    </row>
    <row r="15" spans="1:5" x14ac:dyDescent="0.2">
      <c r="A15" s="20" t="s">
        <v>72</v>
      </c>
      <c r="B15" s="35">
        <v>8729956.5999999996</v>
      </c>
      <c r="C15" s="35">
        <v>-38117185.419999987</v>
      </c>
      <c r="D15" s="35">
        <v>40459854.85836</v>
      </c>
      <c r="E15" s="35">
        <v>-176657907.54753193</v>
      </c>
    </row>
    <row r="16" spans="1:5" x14ac:dyDescent="0.2">
      <c r="A16" s="90" t="s">
        <v>135</v>
      </c>
      <c r="B16" s="35">
        <v>0</v>
      </c>
      <c r="C16" s="35">
        <v>105845407.62342337</v>
      </c>
      <c r="D16" s="35">
        <v>0</v>
      </c>
      <c r="E16" s="35">
        <v>490551126.17151791</v>
      </c>
    </row>
    <row r="17" spans="1:5" x14ac:dyDescent="0.2">
      <c r="A17" s="21" t="s">
        <v>73</v>
      </c>
      <c r="B17" s="35">
        <v>28373167.585539542</v>
      </c>
      <c r="C17" s="35">
        <v>11066580.794936085</v>
      </c>
      <c r="D17" s="35">
        <v>131498282.49194156</v>
      </c>
      <c r="E17" s="35">
        <v>51289175.352210775</v>
      </c>
    </row>
    <row r="18" spans="1:5" hidden="1" x14ac:dyDescent="0.2">
      <c r="A18" s="21" t="s">
        <v>136</v>
      </c>
      <c r="B18" s="35">
        <v>0</v>
      </c>
      <c r="C18" s="35">
        <v>0</v>
      </c>
      <c r="D18" s="35">
        <v>0</v>
      </c>
      <c r="E18" s="35">
        <v>0</v>
      </c>
    </row>
    <row r="19" spans="1:5" x14ac:dyDescent="0.2">
      <c r="A19" s="21" t="s">
        <v>112</v>
      </c>
      <c r="B19" s="35">
        <v>1074427.92502575</v>
      </c>
      <c r="C19" s="35">
        <v>920190.95324549731</v>
      </c>
      <c r="D19" s="35">
        <v>4979543.6613243409</v>
      </c>
      <c r="E19" s="35">
        <v>4264716.9919115817</v>
      </c>
    </row>
    <row r="20" spans="1:5" x14ac:dyDescent="0.2">
      <c r="A20" s="20" t="s">
        <v>74</v>
      </c>
      <c r="B20" s="35">
        <v>5393794.0800000001</v>
      </c>
      <c r="C20" s="35">
        <v>2759224.96</v>
      </c>
      <c r="D20" s="35">
        <v>24998078.043168001</v>
      </c>
      <c r="E20" s="35">
        <v>12787903.999615999</v>
      </c>
    </row>
    <row r="21" spans="1:5" x14ac:dyDescent="0.2">
      <c r="A21" s="20" t="s">
        <v>75</v>
      </c>
      <c r="B21" s="35">
        <v>-2233263.4099999997</v>
      </c>
      <c r="C21" s="35">
        <v>-2072081.3699999999</v>
      </c>
      <c r="D21" s="35">
        <v>-10350280.979985999</v>
      </c>
      <c r="E21" s="35">
        <v>-9603268.3174019996</v>
      </c>
    </row>
    <row r="22" spans="1:5" x14ac:dyDescent="0.2">
      <c r="A22" s="20" t="s">
        <v>122</v>
      </c>
      <c r="B22" s="35">
        <v>8092995.6538817706</v>
      </c>
      <c r="C22" s="35">
        <v>7991671.3857193002</v>
      </c>
      <c r="D22" s="35">
        <v>37507795.657480456</v>
      </c>
      <c r="E22" s="35">
        <v>37038200.204254664</v>
      </c>
    </row>
    <row r="23" spans="1:5" x14ac:dyDescent="0.2">
      <c r="A23" s="21" t="s">
        <v>76</v>
      </c>
      <c r="B23" s="35">
        <v>-51675442.660000004</v>
      </c>
      <c r="C23" s="35">
        <v>-17706299.119999997</v>
      </c>
      <c r="D23" s="35">
        <v>-239495008.17203602</v>
      </c>
      <c r="E23" s="35">
        <v>-82061613.901551992</v>
      </c>
    </row>
    <row r="24" spans="1:5" x14ac:dyDescent="0.2">
      <c r="A24" s="20" t="s">
        <v>77</v>
      </c>
      <c r="B24" s="35">
        <v>91597101.060000002</v>
      </c>
      <c r="C24" s="35">
        <v>50446390.489999995</v>
      </c>
      <c r="D24" s="35">
        <v>424515924.572676</v>
      </c>
      <c r="E24" s="35">
        <v>233798841.36495396</v>
      </c>
    </row>
    <row r="25" spans="1:5" hidden="1" x14ac:dyDescent="0.2">
      <c r="A25" s="21" t="s">
        <v>78</v>
      </c>
      <c r="B25" s="35">
        <v>0</v>
      </c>
      <c r="C25" s="35">
        <v>0</v>
      </c>
      <c r="D25" s="35">
        <v>0</v>
      </c>
      <c r="E25" s="35">
        <v>0</v>
      </c>
    </row>
    <row r="26" spans="1:5" x14ac:dyDescent="0.2">
      <c r="A26" s="21" t="s">
        <v>113</v>
      </c>
      <c r="B26" s="35">
        <v>-329904.11999999918</v>
      </c>
      <c r="C26" s="35">
        <v>-280855.12999999989</v>
      </c>
      <c r="D26" s="35">
        <v>-1528973.6345519961</v>
      </c>
      <c r="E26" s="35">
        <v>-1301651.1854979994</v>
      </c>
    </row>
    <row r="27" spans="1:5" x14ac:dyDescent="0.2">
      <c r="A27" s="21" t="s">
        <v>118</v>
      </c>
      <c r="B27" s="35">
        <v>-7844825.8351840703</v>
      </c>
      <c r="C27" s="35">
        <v>-11902815.235133372</v>
      </c>
      <c r="D27" s="35">
        <v>-36357629.815744087</v>
      </c>
      <c r="E27" s="35">
        <v>-55164787.488749124</v>
      </c>
    </row>
    <row r="28" spans="1:5" ht="12" thickBot="1" x14ac:dyDescent="0.25">
      <c r="A28" s="38" t="s">
        <v>79</v>
      </c>
      <c r="B28" s="34">
        <f>SUM(B9:B27)</f>
        <v>458854058.52295035</v>
      </c>
      <c r="C28" s="34">
        <f>SUM(C9:C27)</f>
        <v>89687654.495091617</v>
      </c>
      <c r="D28" s="34">
        <f>SUM(D9:D27)</f>
        <v>2126605015.6304667</v>
      </c>
      <c r="E28" s="34">
        <f>SUM(E9:E27)</f>
        <v>415666403.52295309</v>
      </c>
    </row>
    <row r="29" spans="1:5" ht="12" hidden="1" thickTop="1" x14ac:dyDescent="0.2">
      <c r="A29" s="21"/>
      <c r="B29" s="35"/>
      <c r="C29" s="35"/>
      <c r="D29" s="35"/>
      <c r="E29" s="35"/>
    </row>
    <row r="30" spans="1:5" ht="12" thickTop="1" x14ac:dyDescent="0.2">
      <c r="A30" s="39" t="s">
        <v>80</v>
      </c>
      <c r="B30" s="36"/>
      <c r="C30" s="36"/>
      <c r="D30" s="36"/>
      <c r="E30" s="36"/>
    </row>
    <row r="31" spans="1:5" x14ac:dyDescent="0.2">
      <c r="A31" s="21" t="s">
        <v>31</v>
      </c>
      <c r="B31" s="35">
        <v>-21711991.00320936</v>
      </c>
      <c r="C31" s="35">
        <v>-25522388.473491736</v>
      </c>
      <c r="D31" s="35">
        <v>-100626391.5034741</v>
      </c>
      <c r="E31" s="35">
        <v>-118286060.6192448</v>
      </c>
    </row>
    <row r="32" spans="1:5" x14ac:dyDescent="0.2">
      <c r="A32" s="21" t="s">
        <v>32</v>
      </c>
      <c r="B32" s="35">
        <v>-16178151.010631809</v>
      </c>
      <c r="C32" s="35">
        <v>-132471116.67709178</v>
      </c>
      <c r="D32" s="35">
        <v>-74979258.673874184</v>
      </c>
      <c r="E32" s="35">
        <v>-613950637.35164952</v>
      </c>
    </row>
    <row r="33" spans="1:5" hidden="1" x14ac:dyDescent="0.2">
      <c r="A33" s="21" t="s">
        <v>40</v>
      </c>
      <c r="B33" s="35">
        <v>0</v>
      </c>
      <c r="C33" s="35">
        <v>0</v>
      </c>
      <c r="D33" s="35">
        <v>0</v>
      </c>
      <c r="E33" s="35">
        <v>0</v>
      </c>
    </row>
    <row r="34" spans="1:5" x14ac:dyDescent="0.2">
      <c r="A34" s="90" t="s">
        <v>137</v>
      </c>
      <c r="B34" s="35">
        <v>-266518617.96792907</v>
      </c>
      <c r="C34" s="35">
        <v>290272609.63454044</v>
      </c>
      <c r="D34" s="35">
        <v>-1235207188.8341639</v>
      </c>
      <c r="E34" s="35">
        <v>1345297438.612241</v>
      </c>
    </row>
    <row r="35" spans="1:5" ht="12" thickBot="1" x14ac:dyDescent="0.25">
      <c r="A35" s="38" t="s">
        <v>33</v>
      </c>
      <c r="B35" s="34">
        <v>-304408759.98177022</v>
      </c>
      <c r="C35" s="34">
        <v>132279104.48395693</v>
      </c>
      <c r="D35" s="34">
        <v>-1410812839.0115123</v>
      </c>
      <c r="E35" s="34">
        <v>613060740.64134669</v>
      </c>
    </row>
    <row r="36" spans="1:5" ht="12" hidden="1" thickTop="1" x14ac:dyDescent="0.2">
      <c r="A36" s="38"/>
      <c r="B36" s="32"/>
      <c r="C36" s="32"/>
      <c r="D36" s="32"/>
      <c r="E36" s="32"/>
    </row>
    <row r="37" spans="1:5" ht="12" hidden="1" thickTop="1" x14ac:dyDescent="0.2">
      <c r="A37" s="38" t="s">
        <v>81</v>
      </c>
      <c r="B37" s="32">
        <v>0</v>
      </c>
      <c r="C37" s="32">
        <v>0</v>
      </c>
      <c r="D37" s="32">
        <v>0</v>
      </c>
      <c r="E37" s="32">
        <v>0</v>
      </c>
    </row>
    <row r="38" spans="1:5" ht="12.75" hidden="1" thickTop="1" thickBot="1" x14ac:dyDescent="0.25">
      <c r="A38" s="40" t="s">
        <v>82</v>
      </c>
      <c r="B38" s="34">
        <v>0</v>
      </c>
      <c r="C38" s="34">
        <v>0</v>
      </c>
      <c r="D38" s="34">
        <v>0</v>
      </c>
      <c r="E38" s="34">
        <v>0</v>
      </c>
    </row>
    <row r="39" spans="1:5" ht="12" hidden="1" thickTop="1" x14ac:dyDescent="0.2">
      <c r="A39" s="21"/>
      <c r="B39" s="35"/>
      <c r="C39" s="35"/>
      <c r="D39" s="35"/>
      <c r="E39" s="35"/>
    </row>
    <row r="40" spans="1:5" ht="12.75" thickTop="1" thickBot="1" x14ac:dyDescent="0.25">
      <c r="A40" s="38" t="s">
        <v>104</v>
      </c>
      <c r="B40" s="34">
        <f>B28+B35</f>
        <v>154445298.54118013</v>
      </c>
      <c r="C40" s="34">
        <f>C28+C35</f>
        <v>221966758.97904855</v>
      </c>
      <c r="D40" s="34">
        <f>D28+D35</f>
        <v>715792176.61895442</v>
      </c>
      <c r="E40" s="34">
        <f>E28+E35</f>
        <v>1028727144.1642997</v>
      </c>
    </row>
    <row r="41" spans="1:5" ht="12" hidden="1" thickTop="1" x14ac:dyDescent="0.2">
      <c r="A41" s="21"/>
      <c r="B41" s="35"/>
      <c r="C41" s="35"/>
      <c r="D41" s="35"/>
      <c r="E41" s="35"/>
    </row>
    <row r="42" spans="1:5" ht="12" thickTop="1" x14ac:dyDescent="0.2">
      <c r="A42" s="38" t="s">
        <v>34</v>
      </c>
      <c r="B42" s="41"/>
      <c r="C42" s="41"/>
      <c r="D42" s="41"/>
      <c r="E42" s="41"/>
    </row>
    <row r="43" spans="1:5" x14ac:dyDescent="0.2">
      <c r="A43" s="21" t="s">
        <v>35</v>
      </c>
      <c r="B43" s="35">
        <v>-69476765</v>
      </c>
      <c r="C43" s="35">
        <v>-49419893.909999996</v>
      </c>
      <c r="D43" s="35">
        <v>-321997017.06900001</v>
      </c>
      <c r="E43" s="35">
        <v>-229041442.31528598</v>
      </c>
    </row>
    <row r="44" spans="1:5" hidden="1" x14ac:dyDescent="0.2">
      <c r="A44" s="21" t="s">
        <v>83</v>
      </c>
      <c r="B44" s="35">
        <v>0</v>
      </c>
      <c r="C44" s="35">
        <v>0</v>
      </c>
      <c r="D44" s="35">
        <v>0</v>
      </c>
      <c r="E44" s="35">
        <v>0</v>
      </c>
    </row>
    <row r="45" spans="1:5" x14ac:dyDescent="0.2">
      <c r="A45" s="21" t="s">
        <v>36</v>
      </c>
      <c r="B45" s="35">
        <v>-519118.51</v>
      </c>
      <c r="C45" s="35">
        <v>-1476713.11</v>
      </c>
      <c r="D45" s="35">
        <v>-2405906.6464459999</v>
      </c>
      <c r="E45" s="35">
        <v>-6843974.5796060003</v>
      </c>
    </row>
    <row r="46" spans="1:5" x14ac:dyDescent="0.2">
      <c r="A46" s="21" t="s">
        <v>84</v>
      </c>
      <c r="B46" s="35">
        <v>6430961.9399999995</v>
      </c>
      <c r="C46" s="35">
        <v>3462540.17</v>
      </c>
      <c r="D46" s="35">
        <v>29804936.207123995</v>
      </c>
      <c r="E46" s="35">
        <v>16047488.671882</v>
      </c>
    </row>
    <row r="47" spans="1:5" hidden="1" x14ac:dyDescent="0.2">
      <c r="A47" s="21" t="s">
        <v>85</v>
      </c>
      <c r="B47" s="35">
        <v>0</v>
      </c>
      <c r="C47" s="35">
        <v>0</v>
      </c>
      <c r="D47" s="35">
        <v>0</v>
      </c>
      <c r="E47" s="35">
        <v>0</v>
      </c>
    </row>
    <row r="48" spans="1:5" ht="13.5" hidden="1" x14ac:dyDescent="0.35">
      <c r="A48" s="21" t="s">
        <v>86</v>
      </c>
      <c r="B48" s="42">
        <v>0</v>
      </c>
      <c r="C48" s="42">
        <v>0</v>
      </c>
      <c r="D48" s="42">
        <v>0</v>
      </c>
      <c r="E48" s="42">
        <v>0</v>
      </c>
    </row>
    <row r="49" spans="1:5" ht="12" thickBot="1" x14ac:dyDescent="0.25">
      <c r="A49" s="38" t="s">
        <v>105</v>
      </c>
      <c r="B49" s="34">
        <v>-63564921.570000008</v>
      </c>
      <c r="C49" s="34">
        <v>-47434066.849999994</v>
      </c>
      <c r="D49" s="34">
        <v>-294597987.508322</v>
      </c>
      <c r="E49" s="34">
        <v>-219837928.22300997</v>
      </c>
    </row>
    <row r="50" spans="1:5" ht="12" hidden="1" thickTop="1" x14ac:dyDescent="0.2">
      <c r="A50" s="21"/>
      <c r="B50" s="35"/>
      <c r="C50" s="35"/>
      <c r="D50" s="35"/>
      <c r="E50" s="35"/>
    </row>
    <row r="51" spans="1:5" ht="12" thickTop="1" x14ac:dyDescent="0.2">
      <c r="A51" s="38" t="s">
        <v>37</v>
      </c>
      <c r="B51" s="41"/>
      <c r="C51" s="41"/>
      <c r="D51" s="41"/>
      <c r="E51" s="41"/>
    </row>
    <row r="52" spans="1:5" x14ac:dyDescent="0.2">
      <c r="A52" s="49" t="s">
        <v>138</v>
      </c>
      <c r="B52" s="35">
        <v>76227492.509999856</v>
      </c>
      <c r="C52" s="35">
        <v>-106256792.83999987</v>
      </c>
      <c r="D52" s="35">
        <v>353283942.80684531</v>
      </c>
      <c r="E52" s="35">
        <v>-492457732.09626335</v>
      </c>
    </row>
    <row r="53" spans="1:5" x14ac:dyDescent="0.2">
      <c r="A53" s="21" t="s">
        <v>39</v>
      </c>
      <c r="B53" s="35">
        <v>48270948.370000005</v>
      </c>
      <c r="C53" s="35">
        <v>0</v>
      </c>
      <c r="D53" s="35">
        <v>223716537.315602</v>
      </c>
      <c r="E53" s="35">
        <v>0</v>
      </c>
    </row>
    <row r="54" spans="1:5" x14ac:dyDescent="0.2">
      <c r="A54" s="21" t="s">
        <v>41</v>
      </c>
      <c r="B54" s="35">
        <v>0</v>
      </c>
      <c r="C54" s="35">
        <v>-48270948.169999987</v>
      </c>
      <c r="D54" s="35">
        <v>0</v>
      </c>
      <c r="E54" s="35">
        <v>-223716536.38868192</v>
      </c>
    </row>
    <row r="55" spans="1:5" x14ac:dyDescent="0.2">
      <c r="A55" s="21" t="s">
        <v>139</v>
      </c>
      <c r="B55" s="35">
        <v>0</v>
      </c>
      <c r="C55" s="35">
        <v>-10655710</v>
      </c>
      <c r="D55" s="35">
        <v>0</v>
      </c>
      <c r="E55" s="35">
        <v>-49384953.566</v>
      </c>
    </row>
    <row r="56" spans="1:5" x14ac:dyDescent="0.2">
      <c r="A56" s="21" t="s">
        <v>140</v>
      </c>
      <c r="B56" s="35">
        <v>-196191353.29957342</v>
      </c>
      <c r="C56" s="35">
        <v>-10448419.347736953</v>
      </c>
      <c r="D56" s="35">
        <v>-909268446.00220299</v>
      </c>
      <c r="E56" s="35">
        <v>-48424244.309021682</v>
      </c>
    </row>
    <row r="57" spans="1:5" x14ac:dyDescent="0.2">
      <c r="A57" s="21" t="s">
        <v>42</v>
      </c>
      <c r="B57" s="35">
        <v>-12355932.157292163</v>
      </c>
      <c r="C57" s="35">
        <v>-14777788.842876172</v>
      </c>
      <c r="D57" s="35">
        <v>-57264803.176186256</v>
      </c>
      <c r="E57" s="35">
        <v>-68489140.171193898</v>
      </c>
    </row>
    <row r="58" spans="1:5" x14ac:dyDescent="0.2">
      <c r="A58" s="21" t="s">
        <v>38</v>
      </c>
      <c r="B58" s="35">
        <v>-39949577.821070291</v>
      </c>
      <c r="C58" s="35">
        <v>-34687728.282263048</v>
      </c>
      <c r="D58" s="35">
        <v>-185150313.36953238</v>
      </c>
      <c r="E58" s="35">
        <v>-160763745.49697632</v>
      </c>
    </row>
    <row r="59" spans="1:5" ht="12" thickBot="1" x14ac:dyDescent="0.25">
      <c r="A59" s="38" t="s">
        <v>106</v>
      </c>
      <c r="B59" s="34">
        <v>-123998422.39793602</v>
      </c>
      <c r="C59" s="34">
        <v>-225097387.48287603</v>
      </c>
      <c r="D59" s="34">
        <v>-574683082.42547441</v>
      </c>
      <c r="E59" s="34">
        <v>-1043236352.0281372</v>
      </c>
    </row>
    <row r="60" spans="1:5" ht="12" hidden="1" thickTop="1" x14ac:dyDescent="0.2">
      <c r="A60" s="21"/>
      <c r="B60" s="35"/>
      <c r="C60" s="35"/>
      <c r="D60" s="35"/>
      <c r="E60" s="35"/>
    </row>
    <row r="61" spans="1:5" ht="12.75" thickTop="1" thickBot="1" x14ac:dyDescent="0.25">
      <c r="A61" s="38" t="s">
        <v>107</v>
      </c>
      <c r="B61" s="34">
        <v>-33118045.42675589</v>
      </c>
      <c r="C61" s="34">
        <v>-50564695.353827477</v>
      </c>
      <c r="D61" s="34">
        <v>-153488893.31484199</v>
      </c>
      <c r="E61" s="34">
        <v>-234347136.08684754</v>
      </c>
    </row>
    <row r="62" spans="1:5" ht="12" hidden="1" thickTop="1" x14ac:dyDescent="0.2">
      <c r="A62" s="21"/>
      <c r="B62" s="35"/>
      <c r="C62" s="35"/>
      <c r="D62" s="35"/>
      <c r="E62" s="35"/>
    </row>
    <row r="63" spans="1:5" ht="12.75" thickTop="1" thickBot="1" x14ac:dyDescent="0.25">
      <c r="A63" s="38" t="s">
        <v>143</v>
      </c>
      <c r="B63" s="34">
        <v>50091260.649999999</v>
      </c>
      <c r="C63" s="34">
        <v>100655956</v>
      </c>
      <c r="D63" s="34">
        <v>232152956.60848999</v>
      </c>
      <c r="E63" s="34">
        <v>466500092.67759997</v>
      </c>
    </row>
    <row r="64" spans="1:5" ht="14.25" hidden="1" thickTop="1" x14ac:dyDescent="0.35">
      <c r="A64" s="21"/>
      <c r="B64" s="42"/>
      <c r="C64" s="42"/>
      <c r="D64" s="42"/>
      <c r="E64" s="42"/>
    </row>
    <row r="65" spans="1:5" ht="12.75" thickTop="1" thickBot="1" x14ac:dyDescent="0.25">
      <c r="A65" s="38" t="s">
        <v>142</v>
      </c>
      <c r="B65" s="34">
        <v>16973215.219999999</v>
      </c>
      <c r="C65" s="34">
        <v>50091260.75</v>
      </c>
      <c r="D65" s="34">
        <v>78664063.258611992</v>
      </c>
      <c r="E65" s="34">
        <v>232152957.07194999</v>
      </c>
    </row>
    <row r="66" spans="1:5" ht="12" thickTop="1" x14ac:dyDescent="0.2"/>
    <row r="69" spans="1:5" x14ac:dyDescent="0.2">
      <c r="B69" s="68"/>
      <c r="C69" s="68"/>
      <c r="D69" s="68"/>
      <c r="E69" s="68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79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" sqref="J1:K1"/>
    </sheetView>
  </sheetViews>
  <sheetFormatPr defaultColWidth="9" defaultRowHeight="11.25" x14ac:dyDescent="0.2"/>
  <cols>
    <col min="1" max="1" width="57.42578125" style="80" customWidth="1"/>
    <col min="2" max="2" width="15.85546875" style="29" bestFit="1" customWidth="1"/>
    <col min="3" max="3" width="13.5703125" style="29" bestFit="1" customWidth="1"/>
    <col min="4" max="4" width="18" style="29" customWidth="1"/>
    <col min="5" max="5" width="15.5703125" style="29" bestFit="1" customWidth="1"/>
    <col min="6" max="6" width="23" style="29" customWidth="1"/>
    <col min="7" max="7" width="17.85546875" style="29" bestFit="1" customWidth="1"/>
    <col min="8" max="8" width="15.5703125" style="29" bestFit="1" customWidth="1"/>
    <col min="9" max="9" width="20" style="29" bestFit="1" customWidth="1"/>
    <col min="10" max="10" width="15" style="29" customWidth="1"/>
    <col min="11" max="11" width="15.5703125" style="29" bestFit="1" customWidth="1"/>
    <col min="12" max="12" width="5.85546875" style="20" bestFit="1" customWidth="1"/>
    <col min="13" max="16384" width="9" style="20"/>
  </cols>
  <sheetData>
    <row r="1" spans="1:11" x14ac:dyDescent="0.2">
      <c r="A1" s="77" t="s">
        <v>0</v>
      </c>
    </row>
    <row r="2" spans="1:11" x14ac:dyDescent="0.2">
      <c r="A2" s="28" t="s">
        <v>141</v>
      </c>
      <c r="B2" s="3"/>
      <c r="C2" s="3"/>
      <c r="D2" s="3"/>
    </row>
    <row r="3" spans="1:11" x14ac:dyDescent="0.2">
      <c r="A3" s="81" t="s">
        <v>48</v>
      </c>
    </row>
    <row r="4" spans="1:11" x14ac:dyDescent="0.2">
      <c r="A4" s="76"/>
    </row>
    <row r="5" spans="1:11" x14ac:dyDescent="0.2">
      <c r="A5" s="78" t="s">
        <v>88</v>
      </c>
    </row>
    <row r="6" spans="1:11" ht="40.5" x14ac:dyDescent="0.35">
      <c r="A6" s="79"/>
      <c r="B6" s="69" t="s">
        <v>87</v>
      </c>
      <c r="C6" s="69" t="s">
        <v>11</v>
      </c>
      <c r="D6" s="70" t="s">
        <v>13</v>
      </c>
      <c r="E6" s="70" t="s">
        <v>28</v>
      </c>
      <c r="F6" s="69" t="s">
        <v>70</v>
      </c>
      <c r="G6" s="70" t="s">
        <v>53</v>
      </c>
      <c r="H6" s="70" t="s">
        <v>12</v>
      </c>
      <c r="I6" s="70" t="s">
        <v>54</v>
      </c>
      <c r="J6" s="69" t="s">
        <v>55</v>
      </c>
      <c r="K6" s="70" t="s">
        <v>29</v>
      </c>
    </row>
    <row r="7" spans="1:11" ht="13.5" x14ac:dyDescent="0.35">
      <c r="A7" s="91" t="s">
        <v>152</v>
      </c>
      <c r="B7" s="71">
        <v>1463323897</v>
      </c>
      <c r="C7" s="71">
        <v>74050518</v>
      </c>
      <c r="D7" s="71">
        <v>-1706362316</v>
      </c>
      <c r="E7" s="71">
        <v>149619175</v>
      </c>
      <c r="F7" s="71">
        <v>-24208516</v>
      </c>
      <c r="G7" s="71">
        <v>-596832659</v>
      </c>
      <c r="H7" s="71">
        <v>1043782894</v>
      </c>
      <c r="I7" s="71">
        <v>403372993</v>
      </c>
      <c r="J7" s="71">
        <v>17924067</v>
      </c>
      <c r="K7" s="71">
        <v>421297060</v>
      </c>
    </row>
    <row r="8" spans="1:11" x14ac:dyDescent="0.2">
      <c r="A8" s="92" t="s">
        <v>153</v>
      </c>
      <c r="B8" s="72">
        <v>0</v>
      </c>
      <c r="C8" s="72">
        <v>0</v>
      </c>
      <c r="D8" s="72">
        <v>-185855571.72846028</v>
      </c>
      <c r="E8" s="72">
        <v>0</v>
      </c>
      <c r="F8" s="72">
        <v>0</v>
      </c>
      <c r="G8" s="72">
        <v>0</v>
      </c>
      <c r="H8" s="72">
        <v>0</v>
      </c>
      <c r="I8" s="73">
        <v>-185855571.72846028</v>
      </c>
      <c r="J8" s="72">
        <v>-928323.3235583629</v>
      </c>
      <c r="K8" s="72">
        <v>-186783895.05201864</v>
      </c>
    </row>
    <row r="9" spans="1:11" x14ac:dyDescent="0.2">
      <c r="A9" s="92" t="s">
        <v>109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6713304.1228815848</v>
      </c>
      <c r="I9" s="73">
        <v>6713304.1228815848</v>
      </c>
      <c r="J9" s="72">
        <v>0</v>
      </c>
      <c r="K9" s="72">
        <v>6713304.1228815848</v>
      </c>
    </row>
    <row r="10" spans="1:11" x14ac:dyDescent="0.2">
      <c r="A10" s="92" t="s">
        <v>71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23600512.319999997</v>
      </c>
      <c r="I10" s="73">
        <v>23600512.319999997</v>
      </c>
      <c r="J10" s="72">
        <v>0</v>
      </c>
      <c r="K10" s="72">
        <v>23600512.319999997</v>
      </c>
    </row>
    <row r="11" spans="1:11" x14ac:dyDescent="0.2">
      <c r="A11" s="93" t="s">
        <v>154</v>
      </c>
      <c r="B11" s="72">
        <v>0</v>
      </c>
      <c r="C11" s="72">
        <v>0</v>
      </c>
      <c r="D11" s="72">
        <v>0</v>
      </c>
      <c r="E11" s="72">
        <v>233240214.82356367</v>
      </c>
      <c r="F11" s="72">
        <v>0</v>
      </c>
      <c r="G11" s="72">
        <v>0</v>
      </c>
      <c r="H11" s="72">
        <v>0</v>
      </c>
      <c r="I11" s="73">
        <v>233240214.82356367</v>
      </c>
      <c r="J11" s="72">
        <v>0</v>
      </c>
      <c r="K11" s="72">
        <v>233240214.82356367</v>
      </c>
    </row>
    <row r="12" spans="1:11" x14ac:dyDescent="0.2">
      <c r="A12" s="94" t="s">
        <v>155</v>
      </c>
      <c r="B12" s="72">
        <v>0</v>
      </c>
      <c r="C12" s="72">
        <v>0</v>
      </c>
      <c r="D12" s="72">
        <v>0</v>
      </c>
      <c r="E12" s="72">
        <v>0</v>
      </c>
      <c r="F12" s="72">
        <v>-37331164.371955462</v>
      </c>
      <c r="G12" s="72">
        <v>0</v>
      </c>
      <c r="H12" s="72">
        <v>0</v>
      </c>
      <c r="I12" s="73">
        <v>-37331164.371955462</v>
      </c>
      <c r="J12" s="72">
        <v>0</v>
      </c>
      <c r="K12" s="72">
        <v>-37331164.371955462</v>
      </c>
    </row>
    <row r="13" spans="1:11" ht="13.5" x14ac:dyDescent="0.35">
      <c r="A13" s="95" t="s">
        <v>156</v>
      </c>
      <c r="B13" s="96">
        <v>0</v>
      </c>
      <c r="C13" s="96">
        <v>0</v>
      </c>
      <c r="D13" s="96">
        <v>0</v>
      </c>
      <c r="E13" s="96">
        <v>233240214.82356367</v>
      </c>
      <c r="F13" s="96">
        <v>-37331164.371955462</v>
      </c>
      <c r="G13" s="96">
        <v>0</v>
      </c>
      <c r="H13" s="96">
        <v>30313816.44288158</v>
      </c>
      <c r="I13" s="96">
        <v>226222866.89448979</v>
      </c>
      <c r="J13" s="96">
        <v>0</v>
      </c>
      <c r="K13" s="96">
        <v>226222866.89448979</v>
      </c>
    </row>
    <row r="14" spans="1:11" ht="13.5" x14ac:dyDescent="0.35">
      <c r="A14" s="91" t="s">
        <v>157</v>
      </c>
      <c r="B14" s="96">
        <v>0</v>
      </c>
      <c r="C14" s="96">
        <v>0</v>
      </c>
      <c r="D14" s="96">
        <v>-185855571.72846028</v>
      </c>
      <c r="E14" s="96">
        <v>233240214.82356367</v>
      </c>
      <c r="F14" s="96">
        <v>-37331164.371955462</v>
      </c>
      <c r="G14" s="96">
        <v>0</v>
      </c>
      <c r="H14" s="96">
        <v>30313816.44288158</v>
      </c>
      <c r="I14" s="96">
        <v>40367295.166029513</v>
      </c>
      <c r="J14" s="96">
        <v>-928323.3235583629</v>
      </c>
      <c r="K14" s="96">
        <v>39438971.842471153</v>
      </c>
    </row>
    <row r="15" spans="1:11" x14ac:dyDescent="0.2">
      <c r="A15" s="94" t="s">
        <v>158</v>
      </c>
      <c r="B15" s="72">
        <v>0</v>
      </c>
      <c r="C15" s="72">
        <v>0</v>
      </c>
      <c r="D15" s="72">
        <v>11527833.217258684</v>
      </c>
      <c r="E15" s="72">
        <v>-11527833.217258684</v>
      </c>
      <c r="F15" s="72">
        <v>0</v>
      </c>
      <c r="G15" s="72">
        <v>0</v>
      </c>
      <c r="H15" s="72">
        <v>0</v>
      </c>
      <c r="I15" s="73">
        <v>0</v>
      </c>
      <c r="J15" s="72">
        <v>0</v>
      </c>
      <c r="K15" s="72">
        <v>0</v>
      </c>
    </row>
    <row r="16" spans="1:11" ht="22.5" x14ac:dyDescent="0.2">
      <c r="A16" s="97" t="s">
        <v>159</v>
      </c>
      <c r="B16" s="72">
        <v>0</v>
      </c>
      <c r="C16" s="72">
        <v>0</v>
      </c>
      <c r="D16" s="72">
        <v>0</v>
      </c>
      <c r="E16" s="72">
        <v>0</v>
      </c>
      <c r="F16" s="72">
        <v>1844453.9247613894</v>
      </c>
      <c r="G16" s="72">
        <v>0</v>
      </c>
      <c r="H16" s="72">
        <v>0</v>
      </c>
      <c r="I16" s="73">
        <v>1844453.9247613894</v>
      </c>
      <c r="J16" s="72">
        <v>0</v>
      </c>
      <c r="K16" s="72">
        <v>1844453.9247613894</v>
      </c>
    </row>
    <row r="17" spans="1:26" x14ac:dyDescent="0.2">
      <c r="A17" s="97" t="s">
        <v>160</v>
      </c>
      <c r="B17" s="72">
        <v>-582221647</v>
      </c>
      <c r="C17" s="72">
        <v>0</v>
      </c>
      <c r="D17" s="72">
        <v>582221647</v>
      </c>
      <c r="E17" s="72">
        <v>0</v>
      </c>
      <c r="F17" s="72">
        <v>0</v>
      </c>
      <c r="G17" s="72">
        <v>0</v>
      </c>
      <c r="H17" s="72">
        <v>0</v>
      </c>
      <c r="I17" s="73">
        <v>0</v>
      </c>
      <c r="J17" s="72">
        <v>0</v>
      </c>
      <c r="K17" s="72">
        <v>0</v>
      </c>
    </row>
    <row r="18" spans="1:26" ht="13.5" x14ac:dyDescent="0.35">
      <c r="A18" s="91" t="s">
        <v>101</v>
      </c>
      <c r="B18" s="71">
        <v>881102250</v>
      </c>
      <c r="C18" s="71">
        <v>74050518</v>
      </c>
      <c r="D18" s="71">
        <v>-1298468407.5112016</v>
      </c>
      <c r="E18" s="71">
        <v>371331556.606305</v>
      </c>
      <c r="F18" s="71">
        <v>-59695226.44719407</v>
      </c>
      <c r="G18" s="71">
        <v>-596832659</v>
      </c>
      <c r="H18" s="71">
        <v>1074096710.4428816</v>
      </c>
      <c r="I18" s="71">
        <v>445584742.09079093</v>
      </c>
      <c r="J18" s="71">
        <v>16995743.676441636</v>
      </c>
      <c r="K18" s="71">
        <v>462580485.76723254</v>
      </c>
      <c r="L18" s="98"/>
      <c r="M18" s="99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100"/>
      <c r="Y18" s="100"/>
      <c r="Z18" s="100"/>
    </row>
    <row r="19" spans="1:26" s="105" customFormat="1" ht="13.5" hidden="1" x14ac:dyDescent="0.35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26" s="105" customFormat="1" ht="15.75" customHeight="1" x14ac:dyDescent="0.35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1" spans="1:26" ht="13.5" x14ac:dyDescent="0.35">
      <c r="A21" s="91" t="s">
        <v>161</v>
      </c>
      <c r="B21" s="71">
        <v>881102250</v>
      </c>
      <c r="C21" s="71">
        <v>74050518</v>
      </c>
      <c r="D21" s="71">
        <v>-1298468407.5112016</v>
      </c>
      <c r="E21" s="71">
        <v>371331556.606305</v>
      </c>
      <c r="F21" s="71">
        <v>-59695226.44719407</v>
      </c>
      <c r="G21" s="71">
        <v>-596832659</v>
      </c>
      <c r="H21" s="71">
        <v>1074096710.4428816</v>
      </c>
      <c r="I21" s="71">
        <v>445584742.09079087</v>
      </c>
      <c r="J21" s="71">
        <v>16995743.676441636</v>
      </c>
      <c r="K21" s="71">
        <v>462580485.76723248</v>
      </c>
    </row>
    <row r="22" spans="1:26" x14ac:dyDescent="0.2">
      <c r="A22" s="92" t="s">
        <v>162</v>
      </c>
      <c r="B22" s="73">
        <v>0</v>
      </c>
      <c r="C22" s="73">
        <v>0</v>
      </c>
      <c r="D22" s="73">
        <v>90624389.895293817</v>
      </c>
      <c r="E22" s="73">
        <v>0</v>
      </c>
      <c r="F22" s="73">
        <v>0</v>
      </c>
      <c r="G22" s="73">
        <v>0</v>
      </c>
      <c r="H22" s="73">
        <v>0</v>
      </c>
      <c r="I22" s="73">
        <v>90624389.895293817</v>
      </c>
      <c r="J22" s="73">
        <v>-280607.59984684107</v>
      </c>
      <c r="K22" s="73">
        <v>90343782.295446977</v>
      </c>
    </row>
    <row r="23" spans="1:26" hidden="1" x14ac:dyDescent="0.2">
      <c r="A23" s="93" t="s">
        <v>154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101">
        <v>0</v>
      </c>
      <c r="K23" s="73">
        <v>0</v>
      </c>
    </row>
    <row r="24" spans="1:26" hidden="1" x14ac:dyDescent="0.2">
      <c r="A24" s="93" t="s">
        <v>155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101">
        <v>0</v>
      </c>
      <c r="K24" s="73">
        <v>0</v>
      </c>
    </row>
    <row r="25" spans="1:26" x14ac:dyDescent="0.2">
      <c r="A25" s="92" t="s">
        <v>71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-25763995.02</v>
      </c>
      <c r="I25" s="73">
        <v>-25763995.02</v>
      </c>
      <c r="J25" s="73">
        <v>0</v>
      </c>
      <c r="K25" s="73">
        <v>-25763995.02</v>
      </c>
    </row>
    <row r="26" spans="1:26" x14ac:dyDescent="0.2">
      <c r="A26" s="92" t="s">
        <v>109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1659338.8934314374</v>
      </c>
      <c r="I26" s="73">
        <v>1659338.8934314374</v>
      </c>
      <c r="J26" s="73">
        <v>0</v>
      </c>
      <c r="K26" s="73">
        <v>1659338.8934314374</v>
      </c>
    </row>
    <row r="27" spans="1:26" ht="13.5" x14ac:dyDescent="0.35">
      <c r="A27" s="95" t="s">
        <v>156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  <c r="H27" s="71">
        <v>-24104656.126568563</v>
      </c>
      <c r="I27" s="71">
        <v>-24104656.126568563</v>
      </c>
      <c r="J27" s="71">
        <v>0</v>
      </c>
      <c r="K27" s="71">
        <v>-24104656.126568563</v>
      </c>
    </row>
    <row r="28" spans="1:26" ht="13.5" x14ac:dyDescent="0.35">
      <c r="A28" s="91" t="s">
        <v>157</v>
      </c>
      <c r="B28" s="71">
        <v>0</v>
      </c>
      <c r="C28" s="71">
        <v>0</v>
      </c>
      <c r="D28" s="71">
        <v>90624389.895293817</v>
      </c>
      <c r="E28" s="71">
        <v>0</v>
      </c>
      <c r="F28" s="71">
        <v>0</v>
      </c>
      <c r="G28" s="71">
        <v>0</v>
      </c>
      <c r="H28" s="71">
        <v>-24104656.126568563</v>
      </c>
      <c r="I28" s="71">
        <v>66519733.768725254</v>
      </c>
      <c r="J28" s="71">
        <v>-280607.59984684107</v>
      </c>
      <c r="K28" s="71">
        <v>66239126.168878414</v>
      </c>
    </row>
    <row r="29" spans="1:26" x14ac:dyDescent="0.2">
      <c r="A29" s="97" t="s">
        <v>158</v>
      </c>
      <c r="B29" s="73">
        <v>0</v>
      </c>
      <c r="C29" s="73">
        <v>0</v>
      </c>
      <c r="D29" s="73">
        <v>49780670.962640509</v>
      </c>
      <c r="E29" s="73">
        <v>-49780670.962640509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</row>
    <row r="30" spans="1:26" ht="22.5" x14ac:dyDescent="0.2">
      <c r="A30" s="92" t="s">
        <v>159</v>
      </c>
      <c r="B30" s="73">
        <v>0</v>
      </c>
      <c r="C30" s="73">
        <v>0</v>
      </c>
      <c r="D30" s="73">
        <v>0</v>
      </c>
      <c r="E30" s="73">
        <v>0</v>
      </c>
      <c r="F30" s="73">
        <v>7897294.7427680716</v>
      </c>
      <c r="G30" s="73">
        <v>0</v>
      </c>
      <c r="H30" s="73">
        <v>0</v>
      </c>
      <c r="I30" s="73">
        <v>7897294.7427680716</v>
      </c>
      <c r="J30" s="73">
        <v>67612.512054411069</v>
      </c>
      <c r="K30" s="73">
        <v>7964907.2548224824</v>
      </c>
    </row>
    <row r="31" spans="1:26" hidden="1" x14ac:dyDescent="0.2">
      <c r="A31" s="92" t="s">
        <v>160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102">
        <v>0</v>
      </c>
      <c r="J31" s="101">
        <v>0</v>
      </c>
      <c r="K31" s="102">
        <v>0</v>
      </c>
    </row>
    <row r="32" spans="1:26" ht="13.5" x14ac:dyDescent="0.35">
      <c r="A32" s="91" t="s">
        <v>163</v>
      </c>
      <c r="B32" s="71">
        <v>881102250</v>
      </c>
      <c r="C32" s="71">
        <v>74050518</v>
      </c>
      <c r="D32" s="71">
        <v>-1158063346.6532674</v>
      </c>
      <c r="E32" s="71">
        <v>321550885.64366448</v>
      </c>
      <c r="F32" s="71">
        <v>-51797931.704425998</v>
      </c>
      <c r="G32" s="71">
        <v>-596832659</v>
      </c>
      <c r="H32" s="71">
        <v>1049992054.316313</v>
      </c>
      <c r="I32" s="71">
        <v>520001770.60228419</v>
      </c>
      <c r="J32" s="71">
        <v>16782748.588649206</v>
      </c>
      <c r="K32" s="71">
        <v>536784519.19093341</v>
      </c>
    </row>
    <row r="33" spans="1:12" hidden="1" x14ac:dyDescent="0.2">
      <c r="A33" s="91"/>
    </row>
    <row r="34" spans="1:12" hidden="1" x14ac:dyDescent="0.2"/>
    <row r="36" spans="1:12" x14ac:dyDescent="0.2">
      <c r="A36" s="82" t="s">
        <v>89</v>
      </c>
    </row>
    <row r="37" spans="1:12" ht="40.5" x14ac:dyDescent="0.35">
      <c r="A37" s="79"/>
      <c r="B37" s="69" t="s">
        <v>87</v>
      </c>
      <c r="C37" s="69" t="s">
        <v>11</v>
      </c>
      <c r="D37" s="70" t="s">
        <v>13</v>
      </c>
      <c r="E37" s="70" t="s">
        <v>28</v>
      </c>
      <c r="F37" s="69" t="s">
        <v>70</v>
      </c>
      <c r="G37" s="70" t="s">
        <v>53</v>
      </c>
      <c r="H37" s="70" t="s">
        <v>12</v>
      </c>
      <c r="I37" s="70" t="s">
        <v>54</v>
      </c>
      <c r="J37" s="69" t="s">
        <v>55</v>
      </c>
      <c r="K37" s="70" t="s">
        <v>29</v>
      </c>
    </row>
    <row r="38" spans="1:12" ht="13.5" x14ac:dyDescent="0.35">
      <c r="A38" s="91" t="s">
        <v>152</v>
      </c>
      <c r="B38" s="71">
        <v>6781920933.9161997</v>
      </c>
      <c r="C38" s="71">
        <v>343194529.98280001</v>
      </c>
      <c r="D38" s="71">
        <v>-7908306791.4935999</v>
      </c>
      <c r="E38" s="71">
        <v>693425029.66499996</v>
      </c>
      <c r="F38" s="71">
        <v>-112196788.2536</v>
      </c>
      <c r="G38" s="71">
        <v>-2766080641.4014001</v>
      </c>
      <c r="H38" s="71">
        <v>4837516194.8424006</v>
      </c>
      <c r="I38" s="71">
        <v>1869472467.2578006</v>
      </c>
      <c r="J38" s="71">
        <v>83070880.298199996</v>
      </c>
      <c r="K38" s="71">
        <v>1952543347.5560005</v>
      </c>
    </row>
    <row r="39" spans="1:12" x14ac:dyDescent="0.2">
      <c r="A39" s="92" t="s">
        <v>153</v>
      </c>
      <c r="B39" s="72">
        <v>0</v>
      </c>
      <c r="C39" s="72">
        <v>0</v>
      </c>
      <c r="D39" s="72">
        <v>-861366232.73272204</v>
      </c>
      <c r="E39" s="72">
        <v>0</v>
      </c>
      <c r="F39" s="72">
        <v>0</v>
      </c>
      <c r="G39" s="72">
        <v>0</v>
      </c>
      <c r="H39" s="72">
        <v>0</v>
      </c>
      <c r="I39" s="73">
        <v>-861366232.73272204</v>
      </c>
      <c r="J39" s="72">
        <v>-4302407.2753635887</v>
      </c>
      <c r="K39" s="72">
        <v>-865668640.00808561</v>
      </c>
    </row>
    <row r="40" spans="1:12" x14ac:dyDescent="0.2">
      <c r="A40" s="92" t="s">
        <v>109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31113479.287906993</v>
      </c>
      <c r="I40" s="73">
        <v>31113479.287906993</v>
      </c>
      <c r="J40" s="72">
        <v>0</v>
      </c>
      <c r="K40" s="72">
        <v>31113479.287906993</v>
      </c>
    </row>
    <row r="41" spans="1:12" x14ac:dyDescent="0.2">
      <c r="A41" s="92" t="s">
        <v>71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109378937.33827198</v>
      </c>
      <c r="I41" s="73">
        <v>109378937.33827198</v>
      </c>
      <c r="J41" s="72">
        <v>0</v>
      </c>
      <c r="K41" s="72">
        <v>109378937.33827198</v>
      </c>
    </row>
    <row r="42" spans="1:12" x14ac:dyDescent="0.2">
      <c r="A42" s="93" t="s">
        <v>154</v>
      </c>
      <c r="B42" s="72">
        <v>0</v>
      </c>
      <c r="C42" s="72">
        <v>0</v>
      </c>
      <c r="D42" s="72">
        <v>0</v>
      </c>
      <c r="E42" s="72">
        <v>1080975099.6212881</v>
      </c>
      <c r="F42" s="72">
        <v>0</v>
      </c>
      <c r="G42" s="72">
        <v>0</v>
      </c>
      <c r="H42" s="72">
        <v>0</v>
      </c>
      <c r="I42" s="73">
        <v>1080975099.6212881</v>
      </c>
      <c r="J42" s="72">
        <v>0</v>
      </c>
      <c r="K42" s="72">
        <v>1080975099.6212881</v>
      </c>
    </row>
    <row r="43" spans="1:12" x14ac:dyDescent="0.2">
      <c r="A43" s="94" t="s">
        <v>155</v>
      </c>
      <c r="B43" s="72">
        <v>0</v>
      </c>
      <c r="C43" s="72">
        <v>0</v>
      </c>
      <c r="D43" s="72">
        <v>0</v>
      </c>
      <c r="E43" s="72">
        <v>0</v>
      </c>
      <c r="F43" s="72">
        <v>-173015014.39826477</v>
      </c>
      <c r="G43" s="72">
        <v>0</v>
      </c>
      <c r="H43" s="72">
        <v>0</v>
      </c>
      <c r="I43" s="73">
        <v>-173015014.39826477</v>
      </c>
      <c r="J43" s="72">
        <v>0</v>
      </c>
      <c r="K43" s="72">
        <v>-173015014.39826477</v>
      </c>
    </row>
    <row r="44" spans="1:12" ht="13.5" x14ac:dyDescent="0.35">
      <c r="A44" s="95" t="s">
        <v>156</v>
      </c>
      <c r="B44" s="96">
        <v>0</v>
      </c>
      <c r="C44" s="96">
        <v>0</v>
      </c>
      <c r="D44" s="96">
        <v>0</v>
      </c>
      <c r="E44" s="96">
        <v>1080975099.6212881</v>
      </c>
      <c r="F44" s="96">
        <v>-173015014.39826477</v>
      </c>
      <c r="G44" s="96">
        <v>0</v>
      </c>
      <c r="H44" s="96">
        <v>140492416.62617898</v>
      </c>
      <c r="I44" s="96">
        <v>1048452501.8492023</v>
      </c>
      <c r="J44" s="96">
        <v>0</v>
      </c>
      <c r="K44" s="96">
        <v>1048452501.8492023</v>
      </c>
      <c r="L44" s="71"/>
    </row>
    <row r="45" spans="1:12" ht="13.5" x14ac:dyDescent="0.35">
      <c r="A45" s="91" t="s">
        <v>157</v>
      </c>
      <c r="B45" s="96">
        <v>0</v>
      </c>
      <c r="C45" s="96">
        <v>0</v>
      </c>
      <c r="D45" s="96">
        <v>-861366232.73272204</v>
      </c>
      <c r="E45" s="96">
        <v>1080975099.6212881</v>
      </c>
      <c r="F45" s="96">
        <v>-173015014.39826477</v>
      </c>
      <c r="G45" s="96">
        <v>0</v>
      </c>
      <c r="H45" s="96">
        <v>140492416.62617898</v>
      </c>
      <c r="I45" s="96">
        <v>187086269.11648023</v>
      </c>
      <c r="J45" s="96">
        <v>-4302407.2753635887</v>
      </c>
      <c r="K45" s="96">
        <v>182783861.84111667</v>
      </c>
    </row>
    <row r="46" spans="1:12" x14ac:dyDescent="0.2">
      <c r="A46" s="94" t="s">
        <v>158</v>
      </c>
      <c r="B46" s="72">
        <v>0</v>
      </c>
      <c r="C46" s="72">
        <v>0</v>
      </c>
      <c r="D46" s="72">
        <v>53426895.828707099</v>
      </c>
      <c r="E46" s="72">
        <v>-53426895.828707099</v>
      </c>
      <c r="F46" s="72">
        <v>0</v>
      </c>
      <c r="G46" s="72">
        <v>0</v>
      </c>
      <c r="H46" s="72">
        <v>0</v>
      </c>
      <c r="I46" s="73">
        <v>0</v>
      </c>
      <c r="J46" s="72">
        <v>0</v>
      </c>
      <c r="K46" s="72">
        <v>0</v>
      </c>
    </row>
    <row r="47" spans="1:12" ht="22.5" x14ac:dyDescent="0.2">
      <c r="A47" s="97" t="s">
        <v>159</v>
      </c>
      <c r="B47" s="72">
        <v>0</v>
      </c>
      <c r="C47" s="72">
        <v>0</v>
      </c>
      <c r="D47" s="72">
        <v>0</v>
      </c>
      <c r="E47" s="72">
        <v>0</v>
      </c>
      <c r="F47" s="72">
        <v>8548306.1596991345</v>
      </c>
      <c r="G47" s="72">
        <v>0</v>
      </c>
      <c r="H47" s="72">
        <v>0</v>
      </c>
      <c r="I47" s="73">
        <v>8548306.1596991345</v>
      </c>
      <c r="J47" s="72">
        <v>0</v>
      </c>
      <c r="K47" s="72">
        <v>8548306.1596991345</v>
      </c>
    </row>
    <row r="48" spans="1:12" x14ac:dyDescent="0.2">
      <c r="A48" s="97" t="s">
        <v>160</v>
      </c>
      <c r="B48" s="72">
        <v>-2698364445.1861997</v>
      </c>
      <c r="C48" s="72">
        <v>0</v>
      </c>
      <c r="D48" s="72">
        <v>2698364445.1861997</v>
      </c>
      <c r="E48" s="72">
        <v>0</v>
      </c>
      <c r="F48" s="72">
        <v>0</v>
      </c>
      <c r="G48" s="72">
        <v>0</v>
      </c>
      <c r="H48" s="72">
        <v>0</v>
      </c>
      <c r="I48" s="73">
        <v>0</v>
      </c>
      <c r="J48" s="72">
        <v>0</v>
      </c>
      <c r="K48" s="72">
        <v>0</v>
      </c>
    </row>
    <row r="49" spans="1:11" ht="13.5" x14ac:dyDescent="0.35">
      <c r="A49" s="91" t="s">
        <v>101</v>
      </c>
      <c r="B49" s="71">
        <v>4083556488.73</v>
      </c>
      <c r="C49" s="71">
        <v>343194529.98280001</v>
      </c>
      <c r="D49" s="71">
        <v>-6017881683.2114162</v>
      </c>
      <c r="E49" s="71">
        <v>1720973233.457581</v>
      </c>
      <c r="F49" s="71">
        <v>-276663496.49216563</v>
      </c>
      <c r="G49" s="71">
        <v>-2766080641.4014001</v>
      </c>
      <c r="H49" s="71">
        <v>4978008611.4685793</v>
      </c>
      <c r="I49" s="71">
        <v>2065107042.5339799</v>
      </c>
      <c r="J49" s="71">
        <v>78768473.022836402</v>
      </c>
      <c r="K49" s="71">
        <v>2143875515.5568163</v>
      </c>
    </row>
    <row r="50" spans="1:11" ht="13.5" hidden="1" x14ac:dyDescent="0.35">
      <c r="A50" s="65"/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ht="11.25" customHeight="1" x14ac:dyDescent="0.35">
      <c r="A51" s="65"/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ht="13.5" x14ac:dyDescent="0.35">
      <c r="A52" s="91" t="s">
        <v>161</v>
      </c>
      <c r="B52" s="71">
        <v>4083556488.73</v>
      </c>
      <c r="C52" s="71">
        <v>343194529.98280001</v>
      </c>
      <c r="D52" s="71">
        <v>-6017881683.2114162</v>
      </c>
      <c r="E52" s="71">
        <v>1720973233.457581</v>
      </c>
      <c r="F52" s="71">
        <v>-276663496.49216563</v>
      </c>
      <c r="G52" s="71">
        <v>-2766080641.4014001</v>
      </c>
      <c r="H52" s="71">
        <v>4978008611.4685793</v>
      </c>
      <c r="I52" s="71">
        <v>2065107042.5339785</v>
      </c>
      <c r="J52" s="71">
        <v>78768473.022836402</v>
      </c>
      <c r="K52" s="71">
        <v>2143875515.5568149</v>
      </c>
    </row>
    <row r="53" spans="1:11" x14ac:dyDescent="0.2">
      <c r="A53" s="92" t="s">
        <v>162</v>
      </c>
      <c r="B53" s="72">
        <v>0</v>
      </c>
      <c r="C53" s="72">
        <v>0</v>
      </c>
      <c r="D53" s="72">
        <v>420007797.40872872</v>
      </c>
      <c r="E53" s="72">
        <v>0</v>
      </c>
      <c r="F53" s="72">
        <v>0</v>
      </c>
      <c r="G53" s="72">
        <v>0</v>
      </c>
      <c r="H53" s="72">
        <v>0</v>
      </c>
      <c r="I53" s="73">
        <v>420007797.40872872</v>
      </c>
      <c r="J53" s="72">
        <v>-1300503.9822501696</v>
      </c>
      <c r="K53" s="72">
        <v>418707293.42647856</v>
      </c>
    </row>
    <row r="54" spans="1:11" hidden="1" x14ac:dyDescent="0.2">
      <c r="A54" s="93" t="s">
        <v>154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3">
        <v>0</v>
      </c>
      <c r="J54" s="72">
        <v>0</v>
      </c>
      <c r="K54" s="72">
        <v>0</v>
      </c>
    </row>
    <row r="55" spans="1:11" hidden="1" x14ac:dyDescent="0.2">
      <c r="A55" s="93" t="s">
        <v>155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3">
        <v>0</v>
      </c>
      <c r="J55" s="72">
        <v>0</v>
      </c>
      <c r="K55" s="72">
        <v>0</v>
      </c>
    </row>
    <row r="56" spans="1:11" x14ac:dyDescent="0.2">
      <c r="A56" s="92" t="s">
        <v>71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-119405811.319692</v>
      </c>
      <c r="I56" s="73">
        <v>-119405811.319692</v>
      </c>
      <c r="J56" s="72">
        <v>0</v>
      </c>
      <c r="K56" s="72">
        <v>-119405811.319692</v>
      </c>
    </row>
    <row r="57" spans="1:11" x14ac:dyDescent="0.2">
      <c r="A57" s="92" t="s">
        <v>109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v>0</v>
      </c>
      <c r="H57" s="72">
        <v>7690372.0354973394</v>
      </c>
      <c r="I57" s="73">
        <v>7690372.0354973394</v>
      </c>
      <c r="J57" s="72">
        <v>0</v>
      </c>
      <c r="K57" s="72">
        <v>7690372.0354973394</v>
      </c>
    </row>
    <row r="58" spans="1:11" ht="13.5" x14ac:dyDescent="0.35">
      <c r="A58" s="95" t="s">
        <v>156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v>-111715439.28419466</v>
      </c>
      <c r="I58" s="71">
        <v>-111715439.28419466</v>
      </c>
      <c r="J58" s="71">
        <v>0</v>
      </c>
      <c r="K58" s="71">
        <v>-111715439.28419466</v>
      </c>
    </row>
    <row r="59" spans="1:11" ht="13.5" x14ac:dyDescent="0.35">
      <c r="A59" s="91" t="s">
        <v>157</v>
      </c>
      <c r="B59" s="71">
        <v>0</v>
      </c>
      <c r="C59" s="71">
        <v>0</v>
      </c>
      <c r="D59" s="71">
        <v>420007797.40872872</v>
      </c>
      <c r="E59" s="71">
        <v>0</v>
      </c>
      <c r="F59" s="71">
        <v>0</v>
      </c>
      <c r="G59" s="71">
        <v>0</v>
      </c>
      <c r="H59" s="71">
        <v>-111715439.28419466</v>
      </c>
      <c r="I59" s="71">
        <v>308292358.12453407</v>
      </c>
      <c r="J59" s="71">
        <v>-1300503.9822501696</v>
      </c>
      <c r="K59" s="71">
        <v>306991854.14228392</v>
      </c>
    </row>
    <row r="60" spans="1:11" x14ac:dyDescent="0.2">
      <c r="A60" s="97" t="s">
        <v>158</v>
      </c>
      <c r="B60" s="72">
        <v>0</v>
      </c>
      <c r="C60" s="72">
        <v>0</v>
      </c>
      <c r="D60" s="72">
        <v>230713499.40345368</v>
      </c>
      <c r="E60" s="72">
        <v>-230713499.40345368</v>
      </c>
      <c r="F60" s="72">
        <v>0</v>
      </c>
      <c r="G60" s="72">
        <v>0</v>
      </c>
      <c r="H60" s="72">
        <v>0</v>
      </c>
      <c r="I60" s="73">
        <v>0</v>
      </c>
      <c r="J60" s="72">
        <v>0</v>
      </c>
      <c r="K60" s="72">
        <v>0</v>
      </c>
    </row>
    <row r="61" spans="1:11" ht="22.5" x14ac:dyDescent="0.2">
      <c r="A61" s="92" t="s">
        <v>159</v>
      </c>
      <c r="B61" s="72">
        <v>0</v>
      </c>
      <c r="C61" s="72">
        <v>0</v>
      </c>
      <c r="D61" s="72">
        <v>0</v>
      </c>
      <c r="E61" s="72">
        <v>0</v>
      </c>
      <c r="F61" s="72">
        <v>36600804.394832902</v>
      </c>
      <c r="G61" s="72">
        <v>0</v>
      </c>
      <c r="H61" s="72">
        <v>0</v>
      </c>
      <c r="I61" s="73">
        <v>36600804.394832902</v>
      </c>
      <c r="J61" s="72">
        <v>313354.12836737355</v>
      </c>
      <c r="K61" s="72">
        <v>36914158.523200274</v>
      </c>
    </row>
    <row r="62" spans="1:11" hidden="1" x14ac:dyDescent="0.2">
      <c r="A62" s="92" t="s">
        <v>160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3">
        <v>0</v>
      </c>
      <c r="J62" s="72">
        <v>0</v>
      </c>
      <c r="K62" s="72">
        <v>0</v>
      </c>
    </row>
    <row r="63" spans="1:11" ht="13.5" x14ac:dyDescent="0.35">
      <c r="A63" s="91" t="s">
        <v>163</v>
      </c>
      <c r="B63" s="71">
        <v>4083556488.73</v>
      </c>
      <c r="C63" s="71">
        <v>343194529.98280001</v>
      </c>
      <c r="D63" s="71">
        <v>-5367160386.3992338</v>
      </c>
      <c r="E63" s="71">
        <v>1490259734.0541275</v>
      </c>
      <c r="F63" s="71">
        <v>-240062692.09733272</v>
      </c>
      <c r="G63" s="71">
        <v>-2766080641.4014001</v>
      </c>
      <c r="H63" s="71">
        <v>4866293172.1843843</v>
      </c>
      <c r="I63" s="71">
        <v>2410000205.0533457</v>
      </c>
      <c r="J63" s="71">
        <v>77781323.168953612</v>
      </c>
      <c r="K63" s="71">
        <v>2487781528.2222986</v>
      </c>
    </row>
    <row r="64" spans="1:11" x14ac:dyDescent="0.2">
      <c r="A64" s="65"/>
    </row>
    <row r="65" spans="1:11" x14ac:dyDescent="0.2">
      <c r="A65" s="65"/>
    </row>
    <row r="78" spans="1:11" x14ac:dyDescent="0.2">
      <c r="B78" s="29" t="b">
        <v>1</v>
      </c>
      <c r="C78" s="29" t="b">
        <v>1</v>
      </c>
      <c r="D78" s="29" t="b">
        <v>1</v>
      </c>
      <c r="E78" s="29" t="b">
        <v>1</v>
      </c>
      <c r="F78" s="29" t="b">
        <v>1</v>
      </c>
      <c r="G78" s="29" t="b">
        <v>1</v>
      </c>
      <c r="H78" s="29" t="b">
        <v>1</v>
      </c>
      <c r="I78" s="29" t="b">
        <v>1</v>
      </c>
      <c r="J78" s="29" t="b">
        <v>1</v>
      </c>
      <c r="K78" s="29" t="b">
        <v>1</v>
      </c>
    </row>
    <row r="79" spans="1:11" x14ac:dyDescent="0.2">
      <c r="B79" s="29" t="b">
        <v>1</v>
      </c>
      <c r="C79" s="29" t="b">
        <v>1</v>
      </c>
      <c r="D79" s="29" t="b">
        <v>1</v>
      </c>
      <c r="E79" s="29" t="b">
        <v>1</v>
      </c>
      <c r="F79" s="29" t="b">
        <v>1</v>
      </c>
      <c r="G79" s="29" t="b">
        <v>1</v>
      </c>
      <c r="H79" s="29" t="b">
        <v>1</v>
      </c>
      <c r="I79" s="29" t="b">
        <v>1</v>
      </c>
      <c r="J79" s="29" t="b">
        <v>1</v>
      </c>
      <c r="K79" s="29" t="b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2023-02-28T12:57:33Z</dcterms:modified>
</cp:coreProperties>
</file>